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Avslutade projekt/252 Kalkylplattform Nöt, Anett, BP2022/Nytt material/Färdigt/Till hemsidan/"/>
    </mc:Choice>
  </mc:AlternateContent>
  <xr:revisionPtr revIDLastSave="0" documentId="8_{D5708333-A5B3-4FE0-BAD6-DAABCF11E9DB}" xr6:coauthVersionLast="47" xr6:coauthVersionMax="47" xr10:uidLastSave="{00000000-0000-0000-0000-000000000000}"/>
  <bookViews>
    <workbookView xWindow="-108" yWindow="-108" windowWidth="23256" windowHeight="12456" activeTab="6" xr2:uid="{66770D88-55F0-49CC-BC07-D63EF859DBBA}"/>
  </bookViews>
  <sheets>
    <sheet name="Mark &amp; Etablering" sheetId="7" r:id="rId1"/>
    <sheet name="Skörd 1 " sheetId="8" r:id="rId2"/>
    <sheet name="Skörd 2" sheetId="10" r:id="rId3"/>
    <sheet name="Skörd 3" sheetId="11" r:id="rId4"/>
    <sheet name="Skörd 4" sheetId="12" r:id="rId5"/>
    <sheet name="Skörd 5" sheetId="13" r:id="rId6"/>
    <sheet name="TOTALT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" l="1"/>
  <c r="D5" i="13"/>
  <c r="F13" i="9" s="1"/>
  <c r="D38" i="13"/>
  <c r="F17" i="9" s="1"/>
  <c r="B32" i="13"/>
  <c r="D29" i="13"/>
  <c r="D28" i="13"/>
  <c r="D27" i="13"/>
  <c r="D26" i="13"/>
  <c r="D25" i="13"/>
  <c r="D24" i="13"/>
  <c r="D23" i="13"/>
  <c r="D22" i="13"/>
  <c r="D21" i="13"/>
  <c r="B18" i="13"/>
  <c r="I16" i="13"/>
  <c r="K16" i="13" s="1"/>
  <c r="D15" i="13"/>
  <c r="D18" i="13" s="1"/>
  <c r="F15" i="9" s="1"/>
  <c r="I14" i="13"/>
  <c r="K14" i="13" s="1"/>
  <c r="I13" i="13"/>
  <c r="K13" i="13" s="1"/>
  <c r="B12" i="13"/>
  <c r="G9" i="13"/>
  <c r="D9" i="13"/>
  <c r="I8" i="13"/>
  <c r="D8" i="13"/>
  <c r="D12" i="13" s="1"/>
  <c r="F14" i="9" s="1"/>
  <c r="I7" i="13"/>
  <c r="I6" i="13"/>
  <c r="I5" i="13"/>
  <c r="D5" i="12"/>
  <c r="E13" i="9" s="1"/>
  <c r="D38" i="12"/>
  <c r="E17" i="9" s="1"/>
  <c r="B32" i="12"/>
  <c r="D29" i="12"/>
  <c r="D28" i="12"/>
  <c r="D27" i="12"/>
  <c r="D26" i="12"/>
  <c r="D25" i="12"/>
  <c r="D24" i="12"/>
  <c r="D23" i="12"/>
  <c r="D22" i="12"/>
  <c r="D21" i="12"/>
  <c r="B18" i="12"/>
  <c r="K16" i="12"/>
  <c r="I16" i="12"/>
  <c r="D15" i="12"/>
  <c r="D18" i="12" s="1"/>
  <c r="E15" i="9" s="1"/>
  <c r="I14" i="12"/>
  <c r="K14" i="12" s="1"/>
  <c r="I13" i="12"/>
  <c r="I17" i="12" s="1"/>
  <c r="B12" i="12"/>
  <c r="G9" i="12"/>
  <c r="D9" i="12"/>
  <c r="I8" i="12"/>
  <c r="D8" i="12"/>
  <c r="I7" i="12"/>
  <c r="I6" i="12"/>
  <c r="I5" i="12"/>
  <c r="I9" i="12" s="1"/>
  <c r="D29" i="9"/>
  <c r="D28" i="9"/>
  <c r="D26" i="9"/>
  <c r="D17" i="9"/>
  <c r="D16" i="9"/>
  <c r="D14" i="9"/>
  <c r="D6" i="9"/>
  <c r="D38" i="11"/>
  <c r="B32" i="11"/>
  <c r="D29" i="11"/>
  <c r="D28" i="11"/>
  <c r="D27" i="11"/>
  <c r="D26" i="11"/>
  <c r="D25" i="11"/>
  <c r="D24" i="11"/>
  <c r="D23" i="11"/>
  <c r="D22" i="11"/>
  <c r="D21" i="11"/>
  <c r="D32" i="11" s="1"/>
  <c r="B18" i="11"/>
  <c r="G19" i="11" s="1"/>
  <c r="K16" i="11"/>
  <c r="I16" i="11"/>
  <c r="D15" i="11"/>
  <c r="D18" i="11" s="1"/>
  <c r="D15" i="9" s="1"/>
  <c r="I14" i="11"/>
  <c r="K14" i="11" s="1"/>
  <c r="I13" i="11"/>
  <c r="K13" i="11" s="1"/>
  <c r="K17" i="11" s="1"/>
  <c r="B12" i="11"/>
  <c r="G9" i="11"/>
  <c r="D9" i="11"/>
  <c r="D12" i="11" s="1"/>
  <c r="G30" i="11" s="1"/>
  <c r="I8" i="11"/>
  <c r="D8" i="11"/>
  <c r="I7" i="11"/>
  <c r="I6" i="11"/>
  <c r="I5" i="11"/>
  <c r="I9" i="11" s="1"/>
  <c r="G23" i="11" s="1"/>
  <c r="D32" i="12" l="1"/>
  <c r="E16" i="9" s="1"/>
  <c r="G19" i="12"/>
  <c r="D12" i="12"/>
  <c r="E14" i="9" s="1"/>
  <c r="D32" i="13"/>
  <c r="F16" i="9" s="1"/>
  <c r="G19" i="13"/>
  <c r="K13" i="12"/>
  <c r="K17" i="12" s="1"/>
  <c r="G23" i="12" s="1"/>
  <c r="I9" i="13"/>
  <c r="K17" i="13"/>
  <c r="I17" i="13"/>
  <c r="G31" i="11"/>
  <c r="D27" i="9" s="1"/>
  <c r="G32" i="11"/>
  <c r="G33" i="11"/>
  <c r="I17" i="11"/>
  <c r="G23" i="13" l="1"/>
  <c r="G30" i="13" s="1"/>
  <c r="F26" i="9" s="1"/>
  <c r="G29" i="12"/>
  <c r="E25" i="9" s="1"/>
  <c r="E6" i="9"/>
  <c r="G32" i="13"/>
  <c r="F28" i="9" s="1"/>
  <c r="G33" i="12"/>
  <c r="E29" i="9" s="1"/>
  <c r="G31" i="12"/>
  <c r="E27" i="9" s="1"/>
  <c r="G32" i="12"/>
  <c r="E28" i="9" s="1"/>
  <c r="G30" i="12"/>
  <c r="E26" i="9" s="1"/>
  <c r="G29" i="13" l="1"/>
  <c r="F25" i="9" s="1"/>
  <c r="F6" i="9"/>
  <c r="G31" i="13"/>
  <c r="F27" i="9" s="1"/>
  <c r="G33" i="13"/>
  <c r="F29" i="9" s="1"/>
  <c r="C29" i="9"/>
  <c r="C28" i="9"/>
  <c r="C27" i="9"/>
  <c r="C26" i="9"/>
  <c r="C17" i="9"/>
  <c r="C16" i="9"/>
  <c r="C15" i="9"/>
  <c r="C14" i="9"/>
  <c r="C6" i="9"/>
  <c r="D38" i="10"/>
  <c r="B32" i="10"/>
  <c r="D29" i="10"/>
  <c r="D28" i="10"/>
  <c r="D27" i="10"/>
  <c r="D26" i="10"/>
  <c r="D25" i="10"/>
  <c r="D24" i="10"/>
  <c r="D23" i="10"/>
  <c r="D22" i="10"/>
  <c r="D21" i="10"/>
  <c r="D32" i="10" s="1"/>
  <c r="D18" i="10"/>
  <c r="B18" i="10"/>
  <c r="K16" i="10"/>
  <c r="I16" i="10"/>
  <c r="D15" i="10"/>
  <c r="I14" i="10"/>
  <c r="K14" i="10" s="1"/>
  <c r="I13" i="10"/>
  <c r="K13" i="10" s="1"/>
  <c r="B12" i="10"/>
  <c r="G19" i="10" s="1"/>
  <c r="G9" i="10"/>
  <c r="D9" i="10"/>
  <c r="I8" i="10"/>
  <c r="D8" i="10"/>
  <c r="D12" i="10" s="1"/>
  <c r="I7" i="10"/>
  <c r="I6" i="10"/>
  <c r="I5" i="10"/>
  <c r="I9" i="10" s="1"/>
  <c r="B6" i="9"/>
  <c r="B29" i="9"/>
  <c r="B28" i="9"/>
  <c r="B27" i="9"/>
  <c r="B26" i="9"/>
  <c r="G23" i="8"/>
  <c r="B17" i="9"/>
  <c r="B16" i="9"/>
  <c r="B15" i="9"/>
  <c r="B14" i="9"/>
  <c r="G14" i="9" s="1"/>
  <c r="G22" i="7"/>
  <c r="D18" i="7"/>
  <c r="D23" i="7" s="1"/>
  <c r="D19" i="7"/>
  <c r="D17" i="7"/>
  <c r="G11" i="7"/>
  <c r="D7" i="7"/>
  <c r="D8" i="7"/>
  <c r="D10" i="7"/>
  <c r="D11" i="7"/>
  <c r="G19" i="8"/>
  <c r="B32" i="8"/>
  <c r="D15" i="8"/>
  <c r="B18" i="8"/>
  <c r="D9" i="8"/>
  <c r="D8" i="8"/>
  <c r="B12" i="8"/>
  <c r="D18" i="8"/>
  <c r="D12" i="8"/>
  <c r="B23" i="7"/>
  <c r="B12" i="7"/>
  <c r="D6" i="7"/>
  <c r="D29" i="8"/>
  <c r="D28" i="8"/>
  <c r="D27" i="8"/>
  <c r="D26" i="8"/>
  <c r="D25" i="8"/>
  <c r="D24" i="8"/>
  <c r="D23" i="8"/>
  <c r="D22" i="8"/>
  <c r="D21" i="8"/>
  <c r="I16" i="8"/>
  <c r="K16" i="8" s="1"/>
  <c r="I14" i="8"/>
  <c r="K14" i="8" s="1"/>
  <c r="I13" i="8"/>
  <c r="K13" i="8" s="1"/>
  <c r="G9" i="8"/>
  <c r="I8" i="8"/>
  <c r="I7" i="8"/>
  <c r="I6" i="8"/>
  <c r="I5" i="8"/>
  <c r="G6" i="9" l="1"/>
  <c r="G17" i="9"/>
  <c r="G16" i="9"/>
  <c r="G15" i="9"/>
  <c r="K17" i="10"/>
  <c r="G23" i="10" s="1"/>
  <c r="I17" i="10"/>
  <c r="D32" i="8"/>
  <c r="G32" i="8" s="1"/>
  <c r="D38" i="8"/>
  <c r="G33" i="8" s="1"/>
  <c r="H21" i="7"/>
  <c r="H17" i="7"/>
  <c r="D5" i="8" s="1"/>
  <c r="H20" i="7"/>
  <c r="H19" i="7"/>
  <c r="D5" i="11" s="1"/>
  <c r="H18" i="7"/>
  <c r="D5" i="10" s="1"/>
  <c r="C13" i="9" s="1"/>
  <c r="D12" i="7"/>
  <c r="H6" i="7" s="1"/>
  <c r="D3" i="8" s="1"/>
  <c r="G28" i="8" s="1"/>
  <c r="G30" i="8"/>
  <c r="G31" i="8"/>
  <c r="I9" i="8"/>
  <c r="K17" i="8"/>
  <c r="I17" i="8"/>
  <c r="G29" i="8" l="1"/>
  <c r="B25" i="9" s="1"/>
  <c r="B13" i="9"/>
  <c r="D13" i="9"/>
  <c r="G29" i="11"/>
  <c r="D25" i="9" s="1"/>
  <c r="G30" i="10"/>
  <c r="G31" i="10"/>
  <c r="G32" i="10"/>
  <c r="G33" i="10"/>
  <c r="G29" i="10"/>
  <c r="C25" i="9" s="1"/>
  <c r="H7" i="7"/>
  <c r="D3" i="10" s="1"/>
  <c r="H22" i="7"/>
  <c r="H8" i="7"/>
  <c r="D3" i="11" s="1"/>
  <c r="H9" i="7"/>
  <c r="D3" i="12" s="1"/>
  <c r="H10" i="7"/>
  <c r="D3" i="13" s="1"/>
  <c r="F12" i="9" l="1"/>
  <c r="G21" i="13"/>
  <c r="G25" i="13" s="1"/>
  <c r="G28" i="13"/>
  <c r="E12" i="9"/>
  <c r="G21" i="12"/>
  <c r="G25" i="12" s="1"/>
  <c r="G28" i="12"/>
  <c r="G13" i="9"/>
  <c r="B12" i="9"/>
  <c r="C12" i="9"/>
  <c r="G21" i="10"/>
  <c r="G25" i="10" s="1"/>
  <c r="D12" i="9"/>
  <c r="G21" i="11"/>
  <c r="G25" i="11" s="1"/>
  <c r="G28" i="11"/>
  <c r="G28" i="10"/>
  <c r="C24" i="9" s="1"/>
  <c r="C30" i="9" s="1"/>
  <c r="H11" i="7"/>
  <c r="G21" i="8"/>
  <c r="G25" i="8" s="1"/>
  <c r="E24" i="9" l="1"/>
  <c r="E30" i="9" s="1"/>
  <c r="G34" i="12"/>
  <c r="F24" i="9"/>
  <c r="F30" i="9" s="1"/>
  <c r="G34" i="13"/>
  <c r="G12" i="9"/>
  <c r="G18" i="9" s="1"/>
  <c r="E33" i="9" s="1"/>
  <c r="D24" i="9"/>
  <c r="D30" i="9" s="1"/>
  <c r="G34" i="11"/>
  <c r="G34" i="10"/>
  <c r="B24" i="9"/>
  <c r="B30" i="9" s="1"/>
  <c r="G34" i="8"/>
</calcChain>
</file>

<file path=xl/sharedStrings.xml><?xml version="1.0" encoding="utf-8"?>
<sst xmlns="http://schemas.openxmlformats.org/spreadsheetml/2006/main" count="494" uniqueCount="98">
  <si>
    <t>KOSTNADER -  Mark &amp; Etablering samtliga skördar</t>
  </si>
  <si>
    <t>Mark</t>
  </si>
  <si>
    <t>ha</t>
  </si>
  <si>
    <t>kr/ha</t>
  </si>
  <si>
    <t>Summa</t>
  </si>
  <si>
    <t>Skördad areal (ha)</t>
  </si>
  <si>
    <t>Kostnad per skörd (kr)</t>
  </si>
  <si>
    <t>Eget</t>
  </si>
  <si>
    <t>Skörd 1</t>
  </si>
  <si>
    <t>Arrende 1</t>
  </si>
  <si>
    <t>Skörd 2</t>
  </si>
  <si>
    <t>Arrende 2</t>
  </si>
  <si>
    <t>Skörd 3</t>
  </si>
  <si>
    <t>Arrende 3</t>
  </si>
  <si>
    <t>Skörd 4</t>
  </si>
  <si>
    <t>Arrende 4</t>
  </si>
  <si>
    <t>Skörd 5</t>
  </si>
  <si>
    <t>Arrende 5</t>
  </si>
  <si>
    <t>Summa Mark</t>
  </si>
  <si>
    <t>Etablering</t>
  </si>
  <si>
    <t>tim</t>
  </si>
  <si>
    <t>Kr/timme</t>
  </si>
  <si>
    <t>"Körning"</t>
  </si>
  <si>
    <t>Inköpt utsäde 1</t>
  </si>
  <si>
    <t>Inköpt utsäde 2</t>
  </si>
  <si>
    <t>Inköpt utsäde 3</t>
  </si>
  <si>
    <t>Summa Etablering</t>
  </si>
  <si>
    <t>timmar</t>
  </si>
  <si>
    <t>KOSTNADER - Skörd 1</t>
  </si>
  <si>
    <t>AVKASTNING - Skörd 1</t>
  </si>
  <si>
    <t>Räknealternativ 1</t>
  </si>
  <si>
    <t>kg grönmassa</t>
  </si>
  <si>
    <t>Ts-halt</t>
  </si>
  <si>
    <t>kg ts</t>
  </si>
  <si>
    <t>Skörd 1 hemma</t>
  </si>
  <si>
    <t>Skörd 1 hos Andersson</t>
  </si>
  <si>
    <t>Gödsling</t>
  </si>
  <si>
    <t>Körning gödsel</t>
  </si>
  <si>
    <t>Körning handelsgödsel</t>
  </si>
  <si>
    <t>Inköpt gödsel</t>
  </si>
  <si>
    <t>Inköpt handelsgödsel</t>
  </si>
  <si>
    <t>Räknealternativ 2</t>
  </si>
  <si>
    <t>kbm</t>
  </si>
  <si>
    <t xml:space="preserve">kg packad </t>
  </si>
  <si>
    <t>kg packad</t>
  </si>
  <si>
    <t>Summa Gödsling</t>
  </si>
  <si>
    <t>packad vara</t>
  </si>
  <si>
    <t>vara /kbm</t>
  </si>
  <si>
    <t>vara</t>
  </si>
  <si>
    <t>Antal balar hemma</t>
  </si>
  <si>
    <t>Bevattning</t>
  </si>
  <si>
    <t>Antal balar hos Karlsson</t>
  </si>
  <si>
    <t>Arbete</t>
  </si>
  <si>
    <t>El</t>
  </si>
  <si>
    <t>Diesel</t>
  </si>
  <si>
    <t>Summa Bevattning</t>
  </si>
  <si>
    <t>Total Arbetstid</t>
  </si>
  <si>
    <t>Skörd</t>
  </si>
  <si>
    <t>Rengöring/underhåll lagerplats</t>
  </si>
  <si>
    <t>Total kostnad</t>
  </si>
  <si>
    <t>kr</t>
  </si>
  <si>
    <t>Slåtter</t>
  </si>
  <si>
    <t>Strängläggning</t>
  </si>
  <si>
    <t>Total Avkastning</t>
  </si>
  <si>
    <t>Pressning &amp; plastning (kr/h)</t>
  </si>
  <si>
    <t>Pressning &amp; plastning (kr/bal)</t>
  </si>
  <si>
    <t>kr/kg ts</t>
  </si>
  <si>
    <t>Hackning</t>
  </si>
  <si>
    <t>Transport</t>
  </si>
  <si>
    <t>Fördelning kostnader</t>
  </si>
  <si>
    <t>Lastning &amp; avlastning</t>
  </si>
  <si>
    <t>Packning</t>
  </si>
  <si>
    <t>Tillsatsmedel</t>
  </si>
  <si>
    <t>Plast &amp; nät</t>
  </si>
  <si>
    <t>Summa Skörd</t>
  </si>
  <si>
    <t>Lager</t>
  </si>
  <si>
    <t>Totalt kr/kg ts</t>
  </si>
  <si>
    <t>Lager (ränta, amotering etc.)</t>
  </si>
  <si>
    <t>Svinn</t>
  </si>
  <si>
    <t>Analyser</t>
  </si>
  <si>
    <t>Summa Lager</t>
  </si>
  <si>
    <t>KOSTNADER - Skörd 2</t>
  </si>
  <si>
    <t>AVKASTNING - Skörd 2</t>
  </si>
  <si>
    <t>KOSTNADER - Skörd 3</t>
  </si>
  <si>
    <t>AVKASTNING - Skörd 3</t>
  </si>
  <si>
    <t>KOSTNADER - Skörd 4</t>
  </si>
  <si>
    <t>AVKASTNING - Skörd 4</t>
  </si>
  <si>
    <t>KOSTNADER - Skörd 5</t>
  </si>
  <si>
    <t>AVKASTNING - Skörd 5</t>
  </si>
  <si>
    <t>SKÖRDEÅR:</t>
  </si>
  <si>
    <t>AVKASTNING - TOTALT kg ts</t>
  </si>
  <si>
    <t>TOTALT</t>
  </si>
  <si>
    <t>Avkastning</t>
  </si>
  <si>
    <t>KOSTNADER - TOTALT kr</t>
  </si>
  <si>
    <t>KOSTNADER - TOTALT kr/kg ts</t>
  </si>
  <si>
    <t>Totalt</t>
  </si>
  <si>
    <t>TOTAL KOSTNAD ALLA SKÖRDAR</t>
  </si>
  <si>
    <t>Fyll i dina egna uppgifter i de vita rutorna. Övriga beräknas automatiskt.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</si>
</sst>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\ &quot;kr&quot;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BECED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rgb="FFDF8678"/>
        <bgColor indexed="64"/>
      </patternFill>
    </fill>
    <fill>
      <patternFill patternType="solid">
        <fgColor rgb="FFD7D8D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23" xfId="0" applyBorder="1"/>
    <xf numFmtId="0" fontId="0" fillId="0" borderId="10" xfId="0" applyBorder="1"/>
    <xf numFmtId="0" fontId="0" fillId="0" borderId="12" xfId="0" applyBorder="1"/>
    <xf numFmtId="3" fontId="0" fillId="0" borderId="0" xfId="0" applyNumberFormat="1"/>
    <xf numFmtId="3" fontId="0" fillId="0" borderId="3" xfId="0" applyNumberFormat="1" applyBorder="1"/>
    <xf numFmtId="3" fontId="0" fillId="0" borderId="4" xfId="0" applyNumberFormat="1" applyBorder="1"/>
    <xf numFmtId="0" fontId="1" fillId="0" borderId="23" xfId="0" applyFont="1" applyBorder="1"/>
    <xf numFmtId="0" fontId="0" fillId="0" borderId="11" xfId="0" applyBorder="1"/>
    <xf numFmtId="2" fontId="0" fillId="0" borderId="11" xfId="0" applyNumberFormat="1" applyBorder="1"/>
    <xf numFmtId="9" fontId="0" fillId="0" borderId="0" xfId="1" applyFont="1" applyProtection="1"/>
    <xf numFmtId="0" fontId="0" fillId="0" borderId="3" xfId="0" applyBorder="1"/>
    <xf numFmtId="0" fontId="0" fillId="0" borderId="4" xfId="0" applyBorder="1"/>
    <xf numFmtId="164" fontId="5" fillId="0" borderId="0" xfId="0" applyNumberFormat="1" applyFont="1"/>
    <xf numFmtId="0" fontId="5" fillId="0" borderId="0" xfId="0" applyFont="1"/>
    <xf numFmtId="165" fontId="1" fillId="0" borderId="0" xfId="0" applyNumberFormat="1" applyFont="1"/>
    <xf numFmtId="0" fontId="1" fillId="0" borderId="3" xfId="0" applyFont="1" applyBorder="1" applyAlignment="1">
      <alignment horizontal="right"/>
    </xf>
    <xf numFmtId="0" fontId="3" fillId="0" borderId="0" xfId="0" applyFont="1"/>
    <xf numFmtId="0" fontId="1" fillId="0" borderId="11" xfId="0" applyFont="1" applyBorder="1"/>
    <xf numFmtId="0" fontId="0" fillId="0" borderId="22" xfId="0" applyBorder="1"/>
    <xf numFmtId="0" fontId="0" fillId="0" borderId="13" xfId="0" applyBorder="1"/>
    <xf numFmtId="43" fontId="0" fillId="0" borderId="11" xfId="0" applyNumberFormat="1" applyBorder="1"/>
    <xf numFmtId="43" fontId="0" fillId="0" borderId="0" xfId="0" applyNumberFormat="1"/>
    <xf numFmtId="2" fontId="1" fillId="0" borderId="11" xfId="0" applyNumberFormat="1" applyFont="1" applyBorder="1"/>
    <xf numFmtId="0" fontId="3" fillId="0" borderId="0" xfId="0" applyFont="1" applyAlignment="1">
      <alignment horizontal="right"/>
    </xf>
    <xf numFmtId="0" fontId="1" fillId="3" borderId="14" xfId="0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22" xfId="0" applyFont="1" applyFill="1" applyBorder="1"/>
    <xf numFmtId="164" fontId="5" fillId="3" borderId="12" xfId="0" applyNumberFormat="1" applyFont="1" applyFill="1" applyBorder="1"/>
    <xf numFmtId="0" fontId="5" fillId="3" borderId="12" xfId="0" applyFont="1" applyFill="1" applyBorder="1"/>
    <xf numFmtId="165" fontId="1" fillId="3" borderId="1" xfId="0" applyNumberFormat="1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22" xfId="0" applyFont="1" applyFill="1" applyBorder="1" applyAlignment="1">
      <alignment horizontal="left"/>
    </xf>
    <xf numFmtId="0" fontId="1" fillId="3" borderId="12" xfId="0" applyFont="1" applyFill="1" applyBorder="1"/>
    <xf numFmtId="165" fontId="1" fillId="3" borderId="1" xfId="2" applyNumberFormat="1" applyFont="1" applyFill="1" applyBorder="1" applyProtection="1"/>
    <xf numFmtId="0" fontId="1" fillId="3" borderId="5" xfId="0" applyFont="1" applyFill="1" applyBorder="1"/>
    <xf numFmtId="0" fontId="0" fillId="3" borderId="6" xfId="0" applyFill="1" applyBorder="1"/>
    <xf numFmtId="0" fontId="0" fillId="3" borderId="10" xfId="0" applyFill="1" applyBorder="1"/>
    <xf numFmtId="0" fontId="1" fillId="4" borderId="1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2" xfId="0" applyFont="1" applyFill="1" applyBorder="1"/>
    <xf numFmtId="164" fontId="5" fillId="4" borderId="12" xfId="0" applyNumberFormat="1" applyFont="1" applyFill="1" applyBorder="1"/>
    <xf numFmtId="0" fontId="5" fillId="4" borderId="12" xfId="0" applyFont="1" applyFill="1" applyBorder="1"/>
    <xf numFmtId="165" fontId="1" fillId="4" borderId="1" xfId="0" applyNumberFormat="1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" fillId="4" borderId="12" xfId="0" applyFont="1" applyFill="1" applyBorder="1"/>
    <xf numFmtId="165" fontId="1" fillId="4" borderId="1" xfId="2" applyNumberFormat="1" applyFont="1" applyFill="1" applyBorder="1" applyProtection="1"/>
    <xf numFmtId="0" fontId="1" fillId="4" borderId="5" xfId="0" applyFont="1" applyFill="1" applyBorder="1"/>
    <xf numFmtId="0" fontId="0" fillId="4" borderId="6" xfId="0" applyFill="1" applyBorder="1"/>
    <xf numFmtId="0" fontId="0" fillId="4" borderId="10" xfId="0" applyFill="1" applyBorder="1"/>
    <xf numFmtId="0" fontId="1" fillId="5" borderId="14" xfId="0" applyFont="1" applyFill="1" applyBorder="1"/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22" xfId="0" applyFont="1" applyFill="1" applyBorder="1"/>
    <xf numFmtId="3" fontId="5" fillId="5" borderId="12" xfId="0" applyNumberFormat="1" applyFont="1" applyFill="1" applyBorder="1"/>
    <xf numFmtId="165" fontId="1" fillId="5" borderId="1" xfId="0" applyNumberFormat="1" applyFont="1" applyFill="1" applyBorder="1"/>
    <xf numFmtId="0" fontId="0" fillId="5" borderId="10" xfId="0" applyFill="1" applyBorder="1"/>
    <xf numFmtId="0" fontId="1" fillId="6" borderId="14" xfId="0" applyFont="1" applyFill="1" applyBorder="1"/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/>
    <xf numFmtId="3" fontId="5" fillId="6" borderId="18" xfId="0" applyNumberFormat="1" applyFont="1" applyFill="1" applyBorder="1"/>
    <xf numFmtId="165" fontId="1" fillId="6" borderId="1" xfId="0" applyNumberFormat="1" applyFont="1" applyFill="1" applyBorder="1"/>
    <xf numFmtId="0" fontId="0" fillId="6" borderId="10" xfId="0" applyFill="1" applyBorder="1"/>
    <xf numFmtId="0" fontId="1" fillId="7" borderId="14" xfId="0" applyFont="1" applyFill="1" applyBorder="1"/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17" xfId="0" applyFont="1" applyFill="1" applyBorder="1"/>
    <xf numFmtId="3" fontId="5" fillId="7" borderId="18" xfId="0" applyNumberFormat="1" applyFont="1" applyFill="1" applyBorder="1"/>
    <xf numFmtId="0" fontId="5" fillId="7" borderId="18" xfId="0" applyFont="1" applyFill="1" applyBorder="1"/>
    <xf numFmtId="165" fontId="1" fillId="7" borderId="1" xfId="0" applyNumberFormat="1" applyFont="1" applyFill="1" applyBorder="1"/>
    <xf numFmtId="0" fontId="0" fillId="7" borderId="10" xfId="0" applyFill="1" applyBorder="1"/>
    <xf numFmtId="0" fontId="1" fillId="8" borderId="14" xfId="0" applyFont="1" applyFill="1" applyBorder="1"/>
    <xf numFmtId="0" fontId="0" fillId="8" borderId="15" xfId="0" applyFill="1" applyBorder="1"/>
    <xf numFmtId="0" fontId="1" fillId="8" borderId="25" xfId="0" applyFont="1" applyFill="1" applyBorder="1" applyAlignment="1">
      <alignment horizontal="center"/>
    </xf>
    <xf numFmtId="0" fontId="1" fillId="8" borderId="22" xfId="0" applyFont="1" applyFill="1" applyBorder="1"/>
    <xf numFmtId="0" fontId="0" fillId="8" borderId="12" xfId="0" applyFill="1" applyBorder="1"/>
    <xf numFmtId="165" fontId="1" fillId="8" borderId="1" xfId="0" applyNumberFormat="1" applyFont="1" applyFill="1" applyBorder="1"/>
    <xf numFmtId="0" fontId="0" fillId="8" borderId="23" xfId="0" applyFill="1" applyBorder="1"/>
    <xf numFmtId="0" fontId="1" fillId="3" borderId="16" xfId="0" applyFont="1" applyFill="1" applyBorder="1" applyAlignment="1">
      <alignment horizontal="center"/>
    </xf>
    <xf numFmtId="3" fontId="0" fillId="2" borderId="20" xfId="0" applyNumberFormat="1" applyFill="1" applyBorder="1"/>
    <xf numFmtId="0" fontId="0" fillId="0" borderId="1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164" fontId="0" fillId="0" borderId="27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29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1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165" fontId="0" fillId="2" borderId="19" xfId="0" applyNumberForma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3" fontId="0" fillId="2" borderId="19" xfId="0" applyNumberFormat="1" applyFill="1" applyBorder="1"/>
    <xf numFmtId="164" fontId="0" fillId="0" borderId="0" xfId="0" applyNumberFormat="1"/>
    <xf numFmtId="3" fontId="0" fillId="0" borderId="20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3" fontId="0" fillId="2" borderId="19" xfId="0" applyNumberFormat="1" applyFill="1" applyBorder="1" applyAlignment="1">
      <alignment horizontal="right"/>
    </xf>
    <xf numFmtId="3" fontId="0" fillId="2" borderId="20" xfId="0" applyNumberFormat="1" applyFill="1" applyBorder="1" applyAlignment="1">
      <alignment horizontal="right"/>
    </xf>
    <xf numFmtId="3" fontId="0" fillId="0" borderId="0" xfId="0" applyNumberFormat="1" applyAlignment="1" applyProtection="1">
      <alignment horizontal="right"/>
      <protection locked="0"/>
    </xf>
    <xf numFmtId="3" fontId="0" fillId="0" borderId="20" xfId="0" applyNumberFormat="1" applyBorder="1" applyAlignment="1" applyProtection="1">
      <alignment horizontal="right"/>
      <protection locked="0"/>
    </xf>
    <xf numFmtId="166" fontId="0" fillId="0" borderId="20" xfId="2" applyNumberFormat="1" applyFont="1" applyFill="1" applyBorder="1" applyAlignment="1" applyProtection="1">
      <alignment horizontal="right"/>
      <protection locked="0"/>
    </xf>
    <xf numFmtId="9" fontId="0" fillId="0" borderId="0" xfId="1" applyFont="1" applyFill="1" applyBorder="1" applyProtection="1">
      <protection locked="0"/>
    </xf>
    <xf numFmtId="3" fontId="0" fillId="0" borderId="3" xfId="0" applyNumberFormat="1" applyBorder="1" applyProtection="1">
      <protection locked="0"/>
    </xf>
    <xf numFmtId="9" fontId="0" fillId="0" borderId="3" xfId="1" applyFont="1" applyFill="1" applyBorder="1" applyProtection="1">
      <protection locked="0"/>
    </xf>
    <xf numFmtId="3" fontId="0" fillId="2" borderId="11" xfId="0" applyNumberFormat="1" applyFill="1" applyBorder="1"/>
    <xf numFmtId="3" fontId="1" fillId="2" borderId="1" xfId="0" applyNumberFormat="1" applyFont="1" applyFill="1" applyBorder="1"/>
    <xf numFmtId="3" fontId="1" fillId="2" borderId="12" xfId="0" applyNumberFormat="1" applyFont="1" applyFill="1" applyBorder="1"/>
    <xf numFmtId="3" fontId="0" fillId="2" borderId="0" xfId="0" applyNumberFormat="1" applyFill="1" applyAlignment="1">
      <alignment horizontal="center"/>
    </xf>
    <xf numFmtId="0" fontId="0" fillId="2" borderId="0" xfId="0" applyFill="1"/>
    <xf numFmtId="3" fontId="0" fillId="2" borderId="3" xfId="0" applyNumberForma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0" fontId="0" fillId="2" borderId="11" xfId="0" applyFill="1" applyBorder="1"/>
    <xf numFmtId="9" fontId="0" fillId="0" borderId="0" xfId="0" applyNumberFormat="1" applyProtection="1">
      <protection locked="0"/>
    </xf>
    <xf numFmtId="3" fontId="6" fillId="2" borderId="6" xfId="0" applyNumberFormat="1" applyFont="1" applyFill="1" applyBorder="1"/>
    <xf numFmtId="166" fontId="1" fillId="2" borderId="6" xfId="2" applyNumberFormat="1" applyFont="1" applyFill="1" applyBorder="1" applyProtection="1"/>
    <xf numFmtId="3" fontId="1" fillId="2" borderId="6" xfId="0" applyNumberFormat="1" applyFont="1" applyFill="1" applyBorder="1"/>
    <xf numFmtId="4" fontId="1" fillId="2" borderId="6" xfId="0" applyNumberFormat="1" applyFont="1" applyFill="1" applyBorder="1"/>
    <xf numFmtId="2" fontId="0" fillId="3" borderId="11" xfId="0" applyNumberFormat="1" applyFill="1" applyBorder="1"/>
    <xf numFmtId="2" fontId="0" fillId="4" borderId="11" xfId="0" applyNumberFormat="1" applyFill="1" applyBorder="1"/>
    <xf numFmtId="2" fontId="0" fillId="5" borderId="11" xfId="0" applyNumberFormat="1" applyFill="1" applyBorder="1"/>
    <xf numFmtId="2" fontId="0" fillId="6" borderId="11" xfId="0" applyNumberFormat="1" applyFill="1" applyBorder="1"/>
    <xf numFmtId="2" fontId="0" fillId="7" borderId="11" xfId="0" applyNumberFormat="1" applyFill="1" applyBorder="1"/>
    <xf numFmtId="2" fontId="0" fillId="8" borderId="24" xfId="0" applyNumberFormat="1" applyFill="1" applyBorder="1"/>
    <xf numFmtId="2" fontId="1" fillId="2" borderId="13" xfId="0" applyNumberFormat="1" applyFont="1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23" xfId="0" applyFill="1" applyBorder="1"/>
    <xf numFmtId="0" fontId="1" fillId="2" borderId="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2" xfId="0" applyFont="1" applyFill="1" applyBorder="1"/>
    <xf numFmtId="0" fontId="0" fillId="2" borderId="12" xfId="0" applyFill="1" applyBorder="1"/>
    <xf numFmtId="0" fontId="1" fillId="2" borderId="8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3" xfId="0" applyFont="1" applyFill="1" applyBorder="1" applyAlignment="1">
      <alignment horizontal="center" wrapText="1"/>
    </xf>
    <xf numFmtId="3" fontId="0" fillId="2" borderId="12" xfId="0" applyNumberFormat="1" applyFill="1" applyBorder="1"/>
    <xf numFmtId="0" fontId="1" fillId="2" borderId="5" xfId="0" applyFont="1" applyFill="1" applyBorder="1"/>
    <xf numFmtId="0" fontId="6" fillId="2" borderId="2" xfId="0" applyFont="1" applyFill="1" applyBorder="1"/>
    <xf numFmtId="0" fontId="1" fillId="2" borderId="2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6" fontId="0" fillId="0" borderId="20" xfId="2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16" xfId="0" applyFont="1" applyFill="1" applyBorder="1" applyAlignment="1">
      <alignment horizontal="right"/>
    </xf>
    <xf numFmtId="166" fontId="1" fillId="2" borderId="6" xfId="2" applyNumberFormat="1" applyFont="1" applyFill="1" applyBorder="1" applyAlignment="1" applyProtection="1">
      <alignment horizontal="right"/>
    </xf>
    <xf numFmtId="0" fontId="9" fillId="0" borderId="30" xfId="0" applyFont="1" applyBorder="1"/>
    <xf numFmtId="166" fontId="0" fillId="3" borderId="0" xfId="2" applyNumberFormat="1" applyFont="1" applyFill="1" applyBorder="1" applyProtection="1"/>
    <xf numFmtId="2" fontId="0" fillId="3" borderId="0" xfId="0" applyNumberFormat="1" applyFill="1"/>
    <xf numFmtId="166" fontId="0" fillId="4" borderId="0" xfId="2" applyNumberFormat="1" applyFont="1" applyFill="1" applyBorder="1" applyProtection="1"/>
    <xf numFmtId="2" fontId="0" fillId="4" borderId="0" xfId="0" applyNumberFormat="1" applyFill="1"/>
    <xf numFmtId="166" fontId="0" fillId="5" borderId="0" xfId="2" applyNumberFormat="1" applyFont="1" applyFill="1" applyBorder="1" applyProtection="1"/>
    <xf numFmtId="2" fontId="0" fillId="5" borderId="0" xfId="0" applyNumberFormat="1" applyFill="1"/>
    <xf numFmtId="166" fontId="0" fillId="6" borderId="0" xfId="2" applyNumberFormat="1" applyFont="1" applyFill="1" applyBorder="1" applyProtection="1"/>
    <xf numFmtId="2" fontId="0" fillId="6" borderId="0" xfId="0" applyNumberFormat="1" applyFill="1"/>
    <xf numFmtId="166" fontId="0" fillId="7" borderId="0" xfId="2" applyNumberFormat="1" applyFont="1" applyFill="1" applyBorder="1" applyProtection="1"/>
    <xf numFmtId="2" fontId="0" fillId="7" borderId="0" xfId="0" applyNumberFormat="1" applyFill="1"/>
    <xf numFmtId="166" fontId="0" fillId="8" borderId="3" xfId="2" applyNumberFormat="1" applyFont="1" applyFill="1" applyBorder="1" applyProtection="1"/>
    <xf numFmtId="2" fontId="0" fillId="8" borderId="3" xfId="0" applyNumberFormat="1" applyFill="1" applyBorder="1"/>
    <xf numFmtId="2" fontId="1" fillId="2" borderId="0" xfId="0" applyNumberFormat="1" applyFont="1" applyFill="1"/>
    <xf numFmtId="166" fontId="1" fillId="2" borderId="0" xfId="2" applyNumberFormat="1" applyFont="1" applyFill="1" applyBorder="1" applyProtection="1"/>
    <xf numFmtId="2" fontId="8" fillId="2" borderId="6" xfId="0" applyNumberFormat="1" applyFont="1" applyFill="1" applyBorder="1"/>
    <xf numFmtId="3" fontId="0" fillId="2" borderId="0" xfId="0" applyNumberFormat="1" applyFill="1"/>
    <xf numFmtId="3" fontId="1" fillId="2" borderId="0" xfId="0" applyNumberFormat="1" applyFont="1" applyFill="1"/>
    <xf numFmtId="0" fontId="8" fillId="0" borderId="5" xfId="0" applyFont="1" applyBorder="1"/>
    <xf numFmtId="0" fontId="7" fillId="0" borderId="6" xfId="0" applyFont="1" applyBorder="1"/>
    <xf numFmtId="0" fontId="8" fillId="0" borderId="2" xfId="0" applyFont="1" applyBorder="1"/>
    <xf numFmtId="0" fontId="1" fillId="0" borderId="10" xfId="0" applyFont="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2" defaultPivotStyle="PivotStyleLight16"/>
  <colors>
    <mruColors>
      <color rgb="FFEBECED"/>
      <color rgb="FFD7D8D9"/>
      <color rgb="FFDF8678"/>
      <color rgb="FF9BD6EF"/>
      <color rgb="FFFFE666"/>
      <color rgb="FFD5F7AA"/>
      <color rgb="FF96BC5A"/>
      <color rgb="FFF4F3F3"/>
      <color rgb="FFFFCC10"/>
      <color rgb="FFCF2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Fördelning kostnader skörd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'Skörd 1 '!$G$27</c:f>
              <c:strCache>
                <c:ptCount val="1"/>
                <c:pt idx="0">
                  <c:v>kr/kg ts</c:v>
                </c:pt>
              </c:strCache>
            </c:strRef>
          </c:tx>
          <c:dPt>
            <c:idx val="0"/>
            <c:bubble3D val="0"/>
            <c:spPr>
              <a:solidFill>
                <a:srgbClr val="638C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B1-4486-8D5F-62F444F9E299}"/>
              </c:ext>
            </c:extLst>
          </c:dPt>
          <c:dPt>
            <c:idx val="1"/>
            <c:bubble3D val="0"/>
            <c:spPr>
              <a:solidFill>
                <a:srgbClr val="A6B8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B1-4486-8D5F-62F444F9E299}"/>
              </c:ext>
            </c:extLst>
          </c:dPt>
          <c:dPt>
            <c:idx val="2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B1-4486-8D5F-62F444F9E299}"/>
              </c:ext>
            </c:extLst>
          </c:dPt>
          <c:dPt>
            <c:idx val="3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B1-4486-8D5F-62F444F9E299}"/>
              </c:ext>
            </c:extLst>
          </c:dPt>
          <c:dPt>
            <c:idx val="4"/>
            <c:bubble3D val="0"/>
            <c:spPr>
              <a:solidFill>
                <a:srgbClr val="CF2C3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9A-4C49-BF23-AA23696453F3}"/>
              </c:ext>
            </c:extLst>
          </c:dPt>
          <c:dPt>
            <c:idx val="5"/>
            <c:bubble3D val="0"/>
            <c:spPr>
              <a:solidFill>
                <a:srgbClr val="C7C8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B1-4486-8D5F-62F444F9E299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0E3407F-A66B-4279-976F-6437C8B9AB05}" type="PERCENTAGE">
                      <a:rPr lang="en-US" baseline="0"/>
                      <a:pPr/>
                      <a:t>[PROCENT]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FB1-4486-8D5F-62F444F9E2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'Skörd 1 '!$F$28:$F$33</c:f>
              <c:strCache>
                <c:ptCount val="6"/>
                <c:pt idx="0">
                  <c:v>Mark</c:v>
                </c:pt>
                <c:pt idx="1">
                  <c:v>Etablering</c:v>
                </c:pt>
                <c:pt idx="2">
                  <c:v>Gödsling</c:v>
                </c:pt>
                <c:pt idx="3">
                  <c:v>Bevattning</c:v>
                </c:pt>
                <c:pt idx="4">
                  <c:v>Skörd</c:v>
                </c:pt>
                <c:pt idx="5">
                  <c:v>Lager</c:v>
                </c:pt>
              </c:strCache>
            </c:strRef>
          </c:cat>
          <c:val>
            <c:numRef>
              <c:f>'Skörd 1 '!$G$28:$G$33</c:f>
              <c:numCache>
                <c:formatCode>0.00</c:formatCode>
                <c:ptCount val="6"/>
                <c:pt idx="0">
                  <c:v>0.30172413793103448</c:v>
                </c:pt>
                <c:pt idx="1">
                  <c:v>5.54367816091954E-2</c:v>
                </c:pt>
                <c:pt idx="2">
                  <c:v>6.9517241379310341E-2</c:v>
                </c:pt>
                <c:pt idx="3">
                  <c:v>3.475862068965517E-2</c:v>
                </c:pt>
                <c:pt idx="4">
                  <c:v>1.5814942528735632</c:v>
                </c:pt>
                <c:pt idx="5">
                  <c:v>0.1235632183908046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B1-4486-8D5F-62F444F9E2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Fördelning kostnader skörd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'Skörd 2'!$G$27</c:f>
              <c:strCache>
                <c:ptCount val="1"/>
                <c:pt idx="0">
                  <c:v>kr/kg ts</c:v>
                </c:pt>
              </c:strCache>
            </c:strRef>
          </c:tx>
          <c:dPt>
            <c:idx val="0"/>
            <c:bubble3D val="0"/>
            <c:spPr>
              <a:solidFill>
                <a:srgbClr val="638C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49-4072-B4D5-123CF18CEC0A}"/>
              </c:ext>
            </c:extLst>
          </c:dPt>
          <c:dPt>
            <c:idx val="1"/>
            <c:bubble3D val="0"/>
            <c:spPr>
              <a:solidFill>
                <a:srgbClr val="A6B8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49-4072-B4D5-123CF18CEC0A}"/>
              </c:ext>
            </c:extLst>
          </c:dPt>
          <c:dPt>
            <c:idx val="2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49-4072-B4D5-123CF18CEC0A}"/>
              </c:ext>
            </c:extLst>
          </c:dPt>
          <c:dPt>
            <c:idx val="3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49-4072-B4D5-123CF18CEC0A}"/>
              </c:ext>
            </c:extLst>
          </c:dPt>
          <c:dPt>
            <c:idx val="4"/>
            <c:bubble3D val="0"/>
            <c:spPr>
              <a:solidFill>
                <a:srgbClr val="CF2C3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49-4072-B4D5-123CF18CEC0A}"/>
              </c:ext>
            </c:extLst>
          </c:dPt>
          <c:dPt>
            <c:idx val="5"/>
            <c:bubble3D val="0"/>
            <c:spPr>
              <a:solidFill>
                <a:srgbClr val="C7C8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349-4072-B4D5-123CF18CEC0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0E3407F-A66B-4279-976F-6437C8B9AB05}" type="PERCENTAGE">
                      <a:rPr lang="en-US" baseline="0"/>
                      <a:pPr/>
                      <a:t>[PROCENT]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349-4072-B4D5-123CF18CE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'Skörd 2'!$F$28:$F$33</c:f>
              <c:strCache>
                <c:ptCount val="6"/>
                <c:pt idx="0">
                  <c:v>Mark</c:v>
                </c:pt>
                <c:pt idx="1">
                  <c:v>Etablering</c:v>
                </c:pt>
                <c:pt idx="2">
                  <c:v>Gödsling</c:v>
                </c:pt>
                <c:pt idx="3">
                  <c:v>Bevattning</c:v>
                </c:pt>
                <c:pt idx="4">
                  <c:v>Skörd</c:v>
                </c:pt>
                <c:pt idx="5">
                  <c:v>Lager</c:v>
                </c:pt>
              </c:strCache>
            </c:strRef>
          </c:cat>
          <c:val>
            <c:numRef>
              <c:f>'Skörd 2'!$G$28:$G$33</c:f>
              <c:numCache>
                <c:formatCode>0.00</c:formatCode>
                <c:ptCount val="6"/>
                <c:pt idx="0">
                  <c:v>0.21551724137931033</c:v>
                </c:pt>
                <c:pt idx="1">
                  <c:v>3.9597701149425291E-2</c:v>
                </c:pt>
                <c:pt idx="2">
                  <c:v>6.9517241379310341E-2</c:v>
                </c:pt>
                <c:pt idx="3">
                  <c:v>3.475862068965517E-2</c:v>
                </c:pt>
                <c:pt idx="4">
                  <c:v>1.5814942528735632</c:v>
                </c:pt>
                <c:pt idx="5">
                  <c:v>0.1235632183908046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49-4072-B4D5-123CF18CEC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25" r="0.25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Fördelning kostnader skörd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'Skörd 3'!$G$27</c:f>
              <c:strCache>
                <c:ptCount val="1"/>
                <c:pt idx="0">
                  <c:v>kr/kg ts</c:v>
                </c:pt>
              </c:strCache>
            </c:strRef>
          </c:tx>
          <c:dPt>
            <c:idx val="0"/>
            <c:bubble3D val="0"/>
            <c:spPr>
              <a:solidFill>
                <a:srgbClr val="638C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68-4CC4-BCD5-233EAD1F9932}"/>
              </c:ext>
            </c:extLst>
          </c:dPt>
          <c:dPt>
            <c:idx val="1"/>
            <c:bubble3D val="0"/>
            <c:spPr>
              <a:solidFill>
                <a:srgbClr val="A6B8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68-4CC4-BCD5-233EAD1F9932}"/>
              </c:ext>
            </c:extLst>
          </c:dPt>
          <c:dPt>
            <c:idx val="2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68-4CC4-BCD5-233EAD1F9932}"/>
              </c:ext>
            </c:extLst>
          </c:dPt>
          <c:dPt>
            <c:idx val="3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68-4CC4-BCD5-233EAD1F9932}"/>
              </c:ext>
            </c:extLst>
          </c:dPt>
          <c:dPt>
            <c:idx val="4"/>
            <c:bubble3D val="0"/>
            <c:spPr>
              <a:solidFill>
                <a:srgbClr val="CF2C3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68-4CC4-BCD5-233EAD1F9932}"/>
              </c:ext>
            </c:extLst>
          </c:dPt>
          <c:dPt>
            <c:idx val="5"/>
            <c:bubble3D val="0"/>
            <c:spPr>
              <a:solidFill>
                <a:srgbClr val="C7C8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68-4CC4-BCD5-233EAD1F9932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0E3407F-A66B-4279-976F-6437C8B9AB05}" type="PERCENTAGE">
                      <a:rPr lang="en-US" baseline="0"/>
                      <a:pPr/>
                      <a:t>[PROCENT]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68-4CC4-BCD5-233EAD1F99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'Skörd 3'!$F$28:$F$33</c:f>
              <c:strCache>
                <c:ptCount val="6"/>
                <c:pt idx="0">
                  <c:v>Mark</c:v>
                </c:pt>
                <c:pt idx="1">
                  <c:v>Etablering</c:v>
                </c:pt>
                <c:pt idx="2">
                  <c:v>Gödsling</c:v>
                </c:pt>
                <c:pt idx="3">
                  <c:v>Bevattning</c:v>
                </c:pt>
                <c:pt idx="4">
                  <c:v>Skörd</c:v>
                </c:pt>
                <c:pt idx="5">
                  <c:v>Lager</c:v>
                </c:pt>
              </c:strCache>
            </c:strRef>
          </c:cat>
          <c:val>
            <c:numRef>
              <c:f>'Skörd 3'!$G$28:$G$33</c:f>
              <c:numCache>
                <c:formatCode>0.00</c:formatCode>
                <c:ptCount val="6"/>
                <c:pt idx="0">
                  <c:v>0.25862068965517243</c:v>
                </c:pt>
                <c:pt idx="1">
                  <c:v>4.7517241379310342E-2</c:v>
                </c:pt>
                <c:pt idx="2">
                  <c:v>6.9517241379310341E-2</c:v>
                </c:pt>
                <c:pt idx="3">
                  <c:v>0</c:v>
                </c:pt>
                <c:pt idx="4">
                  <c:v>1.5814942528735632</c:v>
                </c:pt>
                <c:pt idx="5">
                  <c:v>0.1235632183908046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68-4CC4-BCD5-233EAD1F99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25" r="0.25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Fördelning kostnader skörd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'Skörd 4'!$G$27</c:f>
              <c:strCache>
                <c:ptCount val="1"/>
                <c:pt idx="0">
                  <c:v>kr/kg ts</c:v>
                </c:pt>
              </c:strCache>
            </c:strRef>
          </c:tx>
          <c:dPt>
            <c:idx val="0"/>
            <c:bubble3D val="0"/>
            <c:spPr>
              <a:solidFill>
                <a:srgbClr val="638C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5D-4C10-8D86-FCE9E00DD9E8}"/>
              </c:ext>
            </c:extLst>
          </c:dPt>
          <c:dPt>
            <c:idx val="1"/>
            <c:bubble3D val="0"/>
            <c:spPr>
              <a:solidFill>
                <a:srgbClr val="A6B8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5D-4C10-8D86-FCE9E00DD9E8}"/>
              </c:ext>
            </c:extLst>
          </c:dPt>
          <c:dPt>
            <c:idx val="2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5D-4C10-8D86-FCE9E00DD9E8}"/>
              </c:ext>
            </c:extLst>
          </c:dPt>
          <c:dPt>
            <c:idx val="3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5D-4C10-8D86-FCE9E00DD9E8}"/>
              </c:ext>
            </c:extLst>
          </c:dPt>
          <c:dPt>
            <c:idx val="4"/>
            <c:bubble3D val="0"/>
            <c:spPr>
              <a:solidFill>
                <a:srgbClr val="CF2C3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5D-4C10-8D86-FCE9E00DD9E8}"/>
              </c:ext>
            </c:extLst>
          </c:dPt>
          <c:dPt>
            <c:idx val="5"/>
            <c:bubble3D val="0"/>
            <c:spPr>
              <a:solidFill>
                <a:srgbClr val="C7C8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5D-4C10-8D86-FCE9E00DD9E8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0E3407F-A66B-4279-976F-6437C8B9AB05}" type="PERCENTAGE">
                      <a:rPr lang="en-US" baseline="0"/>
                      <a:pPr/>
                      <a:t>[PROCENT]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5D-4C10-8D86-FCE9E00DD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'Skörd 4'!$F$28:$F$33</c:f>
              <c:strCache>
                <c:ptCount val="6"/>
                <c:pt idx="0">
                  <c:v>Mark</c:v>
                </c:pt>
                <c:pt idx="1">
                  <c:v>Etablering</c:v>
                </c:pt>
                <c:pt idx="2">
                  <c:v>Gödsling</c:v>
                </c:pt>
                <c:pt idx="3">
                  <c:v>Bevattning</c:v>
                </c:pt>
                <c:pt idx="4">
                  <c:v>Skörd</c:v>
                </c:pt>
                <c:pt idx="5">
                  <c:v>Lager</c:v>
                </c:pt>
              </c:strCache>
            </c:strRef>
          </c:cat>
          <c:val>
            <c:numRef>
              <c:f>'Skörd 4'!$G$28:$G$33</c:f>
              <c:numCache>
                <c:formatCode>0.00</c:formatCode>
                <c:ptCount val="6"/>
                <c:pt idx="0">
                  <c:v>0.83333333333333337</c:v>
                </c:pt>
                <c:pt idx="1">
                  <c:v>0.15311111111111111</c:v>
                </c:pt>
                <c:pt idx="2">
                  <c:v>0.16800000000000001</c:v>
                </c:pt>
                <c:pt idx="3">
                  <c:v>0</c:v>
                </c:pt>
                <c:pt idx="4">
                  <c:v>2.9540000000000002</c:v>
                </c:pt>
                <c:pt idx="5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5D-4C10-8D86-FCE9E00DD9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25" r="0.25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Fördelning kostnader skörd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'Skörd 5'!$G$27</c:f>
              <c:strCache>
                <c:ptCount val="1"/>
                <c:pt idx="0">
                  <c:v>kr/kg ts</c:v>
                </c:pt>
              </c:strCache>
            </c:strRef>
          </c:tx>
          <c:dPt>
            <c:idx val="0"/>
            <c:bubble3D val="0"/>
            <c:spPr>
              <a:solidFill>
                <a:srgbClr val="638C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4-45E0-BAB1-5E42414C4199}"/>
              </c:ext>
            </c:extLst>
          </c:dPt>
          <c:dPt>
            <c:idx val="1"/>
            <c:bubble3D val="0"/>
            <c:spPr>
              <a:solidFill>
                <a:srgbClr val="A6B8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4-45E0-BAB1-5E42414C4199}"/>
              </c:ext>
            </c:extLst>
          </c:dPt>
          <c:dPt>
            <c:idx val="2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4-45E0-BAB1-5E42414C4199}"/>
              </c:ext>
            </c:extLst>
          </c:dPt>
          <c:dPt>
            <c:idx val="3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4-45E0-BAB1-5E42414C4199}"/>
              </c:ext>
            </c:extLst>
          </c:dPt>
          <c:dPt>
            <c:idx val="4"/>
            <c:bubble3D val="0"/>
            <c:spPr>
              <a:solidFill>
                <a:srgbClr val="CF2C3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4-45E0-BAB1-5E42414C4199}"/>
              </c:ext>
            </c:extLst>
          </c:dPt>
          <c:dPt>
            <c:idx val="5"/>
            <c:bubble3D val="0"/>
            <c:spPr>
              <a:solidFill>
                <a:srgbClr val="C7C8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4-45E0-BAB1-5E42414C4199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0E3407F-A66B-4279-976F-6437C8B9AB05}" type="PERCENTAGE">
                      <a:rPr lang="en-US" baseline="0"/>
                      <a:pPr/>
                      <a:t>[PROCENT]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14-45E0-BAB1-5E42414C41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'Skörd 5'!$F$28:$F$33</c:f>
              <c:strCache>
                <c:ptCount val="6"/>
                <c:pt idx="0">
                  <c:v>Mark</c:v>
                </c:pt>
                <c:pt idx="1">
                  <c:v>Etablering</c:v>
                </c:pt>
                <c:pt idx="2">
                  <c:v>Gödsling</c:v>
                </c:pt>
                <c:pt idx="3">
                  <c:v>Bevattning</c:v>
                </c:pt>
                <c:pt idx="4">
                  <c:v>Skörd</c:v>
                </c:pt>
                <c:pt idx="5">
                  <c:v>Lager</c:v>
                </c:pt>
              </c:strCache>
            </c:strRef>
          </c:cat>
          <c:val>
            <c:numRef>
              <c:f>'Skörd 5'!$G$28:$G$33</c:f>
              <c:numCache>
                <c:formatCode>0.00</c:formatCode>
                <c:ptCount val="6"/>
                <c:pt idx="0">
                  <c:v>0.83333333333333337</c:v>
                </c:pt>
                <c:pt idx="1">
                  <c:v>0.15311111111111111</c:v>
                </c:pt>
                <c:pt idx="2">
                  <c:v>0.16800000000000001</c:v>
                </c:pt>
                <c:pt idx="3">
                  <c:v>0</c:v>
                </c:pt>
                <c:pt idx="4">
                  <c:v>2.9540000000000002</c:v>
                </c:pt>
                <c:pt idx="5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14-45E0-BAB1-5E42414C41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25" r="0.25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TOTALT!$A$24</c:f>
              <c:strCache>
                <c:ptCount val="1"/>
                <c:pt idx="0">
                  <c:v>Mark</c:v>
                </c:pt>
              </c:strCache>
            </c:strRef>
          </c:tx>
          <c:spPr>
            <a:solidFill>
              <a:srgbClr val="638C1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TOTALT!$B$23:$F$23</c15:sqref>
                  </c15:fullRef>
                </c:ext>
              </c:extLst>
              <c:f>TOTALT!$B$23:$F$23</c:f>
              <c:strCache>
                <c:ptCount val="5"/>
                <c:pt idx="0">
                  <c:v>Skörd 1</c:v>
                </c:pt>
                <c:pt idx="1">
                  <c:v>Skörd 2</c:v>
                </c:pt>
                <c:pt idx="2">
                  <c:v>Skörd 3</c:v>
                </c:pt>
                <c:pt idx="3">
                  <c:v>Skörd 4</c:v>
                </c:pt>
                <c:pt idx="4">
                  <c:v>Skörd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TOTALT!$B$24:$G$24</c15:sqref>
                  </c15:fullRef>
                </c:ext>
              </c:extLst>
              <c:f>TOTALT!$B$24:$F$24</c:f>
              <c:numCache>
                <c:formatCode>0.00</c:formatCode>
                <c:ptCount val="5"/>
                <c:pt idx="0">
                  <c:v>0.30172413793103448</c:v>
                </c:pt>
                <c:pt idx="1">
                  <c:v>0.21551724137931033</c:v>
                </c:pt>
                <c:pt idx="2">
                  <c:v>0.25862068965517243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C-4C78-A3EA-E38AE2B85FE4}"/>
            </c:ext>
          </c:extLst>
        </c:ser>
        <c:ser>
          <c:idx val="1"/>
          <c:order val="1"/>
          <c:tx>
            <c:strRef>
              <c:f>TOTALT!$A$25</c:f>
              <c:strCache>
                <c:ptCount val="1"/>
                <c:pt idx="0">
                  <c:v>Etablering</c:v>
                </c:pt>
              </c:strCache>
            </c:strRef>
          </c:tx>
          <c:spPr>
            <a:solidFill>
              <a:srgbClr val="A6B87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TOTALT!$B$23:$F$23</c15:sqref>
                  </c15:fullRef>
                </c:ext>
              </c:extLst>
              <c:f>TOTALT!$B$23:$F$23</c:f>
              <c:strCache>
                <c:ptCount val="5"/>
                <c:pt idx="0">
                  <c:v>Skörd 1</c:v>
                </c:pt>
                <c:pt idx="1">
                  <c:v>Skörd 2</c:v>
                </c:pt>
                <c:pt idx="2">
                  <c:v>Skörd 3</c:v>
                </c:pt>
                <c:pt idx="3">
                  <c:v>Skörd 4</c:v>
                </c:pt>
                <c:pt idx="4">
                  <c:v>Skörd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TOTALT!$B$25:$G$25</c15:sqref>
                  </c15:fullRef>
                </c:ext>
              </c:extLst>
              <c:f>TOTALT!$B$25:$F$25</c:f>
              <c:numCache>
                <c:formatCode>0.00</c:formatCode>
                <c:ptCount val="5"/>
                <c:pt idx="0">
                  <c:v>5.54367816091954E-2</c:v>
                </c:pt>
                <c:pt idx="1">
                  <c:v>3.9597701149425291E-2</c:v>
                </c:pt>
                <c:pt idx="2">
                  <c:v>4.7517241379310342E-2</c:v>
                </c:pt>
                <c:pt idx="3">
                  <c:v>0.15311111111111111</c:v>
                </c:pt>
                <c:pt idx="4">
                  <c:v>0.15311111111111111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C-4C78-A3EA-E38AE2B85FE4}"/>
            </c:ext>
          </c:extLst>
        </c:ser>
        <c:ser>
          <c:idx val="2"/>
          <c:order val="2"/>
          <c:tx>
            <c:strRef>
              <c:f>TOTALT!$A$26</c:f>
              <c:strCache>
                <c:ptCount val="1"/>
                <c:pt idx="0">
                  <c:v>Gödsling</c:v>
                </c:pt>
              </c:strCache>
            </c:strRef>
          </c:tx>
          <c:spPr>
            <a:solidFill>
              <a:srgbClr val="FFCC1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TOTALT!$B$23:$F$23</c15:sqref>
                  </c15:fullRef>
                </c:ext>
              </c:extLst>
              <c:f>TOTALT!$B$23:$F$23</c:f>
              <c:strCache>
                <c:ptCount val="5"/>
                <c:pt idx="0">
                  <c:v>Skörd 1</c:v>
                </c:pt>
                <c:pt idx="1">
                  <c:v>Skörd 2</c:v>
                </c:pt>
                <c:pt idx="2">
                  <c:v>Skörd 3</c:v>
                </c:pt>
                <c:pt idx="3">
                  <c:v>Skörd 4</c:v>
                </c:pt>
                <c:pt idx="4">
                  <c:v>Skörd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TOTALT!$B$26:$G$26</c15:sqref>
                  </c15:fullRef>
                </c:ext>
              </c:extLst>
              <c:f>TOTALT!$B$26:$F$26</c:f>
              <c:numCache>
                <c:formatCode>0.00</c:formatCode>
                <c:ptCount val="5"/>
                <c:pt idx="0">
                  <c:v>6.9517241379310341E-2</c:v>
                </c:pt>
                <c:pt idx="1">
                  <c:v>6.9517241379310341E-2</c:v>
                </c:pt>
                <c:pt idx="2">
                  <c:v>6.9517241379310341E-2</c:v>
                </c:pt>
                <c:pt idx="3">
                  <c:v>0.16800000000000001</c:v>
                </c:pt>
                <c:pt idx="4">
                  <c:v>0.16800000000000001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C-4C78-A3EA-E38AE2B85FE4}"/>
            </c:ext>
          </c:extLst>
        </c:ser>
        <c:ser>
          <c:idx val="3"/>
          <c:order val="3"/>
          <c:tx>
            <c:strRef>
              <c:f>TOTALT!$A$27</c:f>
              <c:strCache>
                <c:ptCount val="1"/>
                <c:pt idx="0">
                  <c:v>Bevattning</c:v>
                </c:pt>
              </c:strCache>
            </c:strRef>
          </c:tx>
          <c:spPr>
            <a:solidFill>
              <a:srgbClr val="5BC2E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TOTALT!$B$23:$F$23</c15:sqref>
                  </c15:fullRef>
                </c:ext>
              </c:extLst>
              <c:f>TOTALT!$B$23:$F$23</c:f>
              <c:strCache>
                <c:ptCount val="5"/>
                <c:pt idx="0">
                  <c:v>Skörd 1</c:v>
                </c:pt>
                <c:pt idx="1">
                  <c:v>Skörd 2</c:v>
                </c:pt>
                <c:pt idx="2">
                  <c:v>Skörd 3</c:v>
                </c:pt>
                <c:pt idx="3">
                  <c:v>Skörd 4</c:v>
                </c:pt>
                <c:pt idx="4">
                  <c:v>Skörd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TOTALT!$B$27:$G$27</c15:sqref>
                  </c15:fullRef>
                </c:ext>
              </c:extLst>
              <c:f>TOTALT!$B$27:$F$27</c:f>
              <c:numCache>
                <c:formatCode>0.00</c:formatCode>
                <c:ptCount val="5"/>
                <c:pt idx="0">
                  <c:v>3.475862068965517E-2</c:v>
                </c:pt>
                <c:pt idx="1">
                  <c:v>3.475862068965517E-2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0C-4C78-A3EA-E38AE2B85FE4}"/>
            </c:ext>
          </c:extLst>
        </c:ser>
        <c:ser>
          <c:idx val="4"/>
          <c:order val="4"/>
          <c:tx>
            <c:strRef>
              <c:f>TOTALT!$A$28</c:f>
              <c:strCache>
                <c:ptCount val="1"/>
                <c:pt idx="0">
                  <c:v>Skörd</c:v>
                </c:pt>
              </c:strCache>
            </c:strRef>
          </c:tx>
          <c:spPr>
            <a:solidFill>
              <a:srgbClr val="CF2C3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TOTALT!$B$23:$F$23</c15:sqref>
                  </c15:fullRef>
                </c:ext>
              </c:extLst>
              <c:f>TOTALT!$B$23:$F$23</c:f>
              <c:strCache>
                <c:ptCount val="5"/>
                <c:pt idx="0">
                  <c:v>Skörd 1</c:v>
                </c:pt>
                <c:pt idx="1">
                  <c:v>Skörd 2</c:v>
                </c:pt>
                <c:pt idx="2">
                  <c:v>Skörd 3</c:v>
                </c:pt>
                <c:pt idx="3">
                  <c:v>Skörd 4</c:v>
                </c:pt>
                <c:pt idx="4">
                  <c:v>Skörd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TOTALT!$B$28:$G$28</c15:sqref>
                  </c15:fullRef>
                </c:ext>
              </c:extLst>
              <c:f>TOTALT!$B$28:$F$28</c:f>
              <c:numCache>
                <c:formatCode>0.00</c:formatCode>
                <c:ptCount val="5"/>
                <c:pt idx="0">
                  <c:v>1.5814942528735632</c:v>
                </c:pt>
                <c:pt idx="1">
                  <c:v>1.5814942528735632</c:v>
                </c:pt>
                <c:pt idx="2">
                  <c:v>1.5814942528735632</c:v>
                </c:pt>
                <c:pt idx="3">
                  <c:v>2.9540000000000002</c:v>
                </c:pt>
                <c:pt idx="4">
                  <c:v>2.9540000000000002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0C-4C78-A3EA-E38AE2B85FE4}"/>
            </c:ext>
          </c:extLst>
        </c:ser>
        <c:ser>
          <c:idx val="5"/>
          <c:order val="5"/>
          <c:tx>
            <c:strRef>
              <c:f>TOTALT!$A$29</c:f>
              <c:strCache>
                <c:ptCount val="1"/>
                <c:pt idx="0">
                  <c:v>Lager</c:v>
                </c:pt>
              </c:strCache>
            </c:strRef>
          </c:tx>
          <c:spPr>
            <a:solidFill>
              <a:srgbClr val="C7C8CA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TOTALT!$B$23:$F$23</c15:sqref>
                  </c15:fullRef>
                </c:ext>
              </c:extLst>
              <c:f>TOTALT!$B$23:$F$23</c:f>
              <c:strCache>
                <c:ptCount val="5"/>
                <c:pt idx="0">
                  <c:v>Skörd 1</c:v>
                </c:pt>
                <c:pt idx="1">
                  <c:v>Skörd 2</c:v>
                </c:pt>
                <c:pt idx="2">
                  <c:v>Skörd 3</c:v>
                </c:pt>
                <c:pt idx="3">
                  <c:v>Skörd 4</c:v>
                </c:pt>
                <c:pt idx="4">
                  <c:v>Skörd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TOTALT!$B$29:$G$29</c15:sqref>
                  </c15:fullRef>
                </c:ext>
              </c:extLst>
              <c:f>TOTALT!$B$29:$F$29</c:f>
              <c:numCache>
                <c:formatCode>0.00</c:formatCode>
                <c:ptCount val="5"/>
                <c:pt idx="0">
                  <c:v>0.1235632183908046</c:v>
                </c:pt>
                <c:pt idx="1">
                  <c:v>0.1235632183908046</c:v>
                </c:pt>
                <c:pt idx="2">
                  <c:v>0.1235632183908046</c:v>
                </c:pt>
                <c:pt idx="3">
                  <c:v>5.5555555555555552E-2</c:v>
                </c:pt>
                <c:pt idx="4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0C-4C78-A3EA-E38AE2B8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27577728"/>
        <c:axId val="242231872"/>
      </c:barChart>
      <c:catAx>
        <c:axId val="2275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2231872"/>
        <c:crosses val="autoZero"/>
        <c:auto val="1"/>
        <c:lblAlgn val="ctr"/>
        <c:lblOffset val="100"/>
        <c:noMultiLvlLbl val="0"/>
      </c:catAx>
      <c:valAx>
        <c:axId val="2422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Kostnad (kr/kg 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275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Fördelning kostnader</a:t>
            </a:r>
            <a:r>
              <a:rPr lang="sv-SE" baseline="0"/>
              <a:t> totalt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TOTALT!$A$9</c:f>
              <c:strCache>
                <c:ptCount val="1"/>
                <c:pt idx="0">
                  <c:v>KOSTNADER - TOTALT kr</c:v>
                </c:pt>
              </c:strCache>
            </c:strRef>
          </c:tx>
          <c:dPt>
            <c:idx val="0"/>
            <c:bubble3D val="0"/>
            <c:spPr>
              <a:solidFill>
                <a:srgbClr val="638C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3F5-4945-AAC5-B570BAA5D258}"/>
              </c:ext>
            </c:extLst>
          </c:dPt>
          <c:dPt>
            <c:idx val="1"/>
            <c:bubble3D val="0"/>
            <c:spPr>
              <a:solidFill>
                <a:srgbClr val="A6B8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3F5-4945-AAC5-B570BAA5D258}"/>
              </c:ext>
            </c:extLst>
          </c:dPt>
          <c:dPt>
            <c:idx val="2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F5-4945-AAC5-B570BAA5D258}"/>
              </c:ext>
            </c:extLst>
          </c:dPt>
          <c:dPt>
            <c:idx val="3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3F5-4945-AAC5-B570BAA5D258}"/>
              </c:ext>
            </c:extLst>
          </c:dPt>
          <c:dPt>
            <c:idx val="4"/>
            <c:bubble3D val="0"/>
            <c:spPr>
              <a:solidFill>
                <a:srgbClr val="CF2C3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5-4945-AAC5-B570BAA5D258}"/>
              </c:ext>
            </c:extLst>
          </c:dPt>
          <c:dPt>
            <c:idx val="5"/>
            <c:bubble3D val="0"/>
            <c:spPr>
              <a:solidFill>
                <a:srgbClr val="C7C8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F5-4945-AAC5-B570BAA5D2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TOTALT!$A$12:$A$17</c:f>
              <c:strCache>
                <c:ptCount val="6"/>
                <c:pt idx="0">
                  <c:v>Mark</c:v>
                </c:pt>
                <c:pt idx="1">
                  <c:v>Etablering</c:v>
                </c:pt>
                <c:pt idx="2">
                  <c:v>Gödsling</c:v>
                </c:pt>
                <c:pt idx="3">
                  <c:v>Bevattning</c:v>
                </c:pt>
                <c:pt idx="4">
                  <c:v>Skörd</c:v>
                </c:pt>
                <c:pt idx="5">
                  <c:v>Lager</c:v>
                </c:pt>
              </c:strCache>
            </c:strRef>
          </c:cat>
          <c:val>
            <c:numRef>
              <c:f>TOTALT!$G$12:$G$17</c:f>
              <c:numCache>
                <c:formatCode>_-* #\ ##0_-;\-* #\ ##0_-;_-* "-"??_-;_-@_-</c:formatCode>
                <c:ptCount val="6"/>
                <c:pt idx="0">
                  <c:v>150000</c:v>
                </c:pt>
                <c:pt idx="1">
                  <c:v>27560</c:v>
                </c:pt>
                <c:pt idx="2">
                  <c:v>39312</c:v>
                </c:pt>
                <c:pt idx="3">
                  <c:v>12096</c:v>
                </c:pt>
                <c:pt idx="4">
                  <c:v>878712</c:v>
                </c:pt>
                <c:pt idx="5">
                  <c:v>65500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5-4945-AAC5-B570BAA5D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18797581241578"/>
          <c:y val="0.18484030075950655"/>
          <c:w val="0.2551877147953191"/>
          <c:h val="0.75181634904332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&amp;Cwww.gardochdjurhalsan.se</c:oddFooter>
    </c:headerFooter>
    <c:pageMargins b="0.35433070866141736" l="0.70866141732283472" r="0.70866141732283472" t="0.74803149606299213" header="0.31496062992125984" footer="0.31496062992125984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38C1C"/>
            </a:solidFill>
            <a:ln>
              <a:noFill/>
            </a:ln>
            <a:effectLst/>
          </c:spPr>
          <c:invertIfNegative val="0"/>
          <c:cat>
            <c:strRef>
              <c:f>TOTALT!$B$5:$F$5</c:f>
              <c:strCache>
                <c:ptCount val="5"/>
                <c:pt idx="0">
                  <c:v>Skörd 1</c:v>
                </c:pt>
                <c:pt idx="1">
                  <c:v>Skörd 2</c:v>
                </c:pt>
                <c:pt idx="2">
                  <c:v>Skörd 3</c:v>
                </c:pt>
                <c:pt idx="3">
                  <c:v>Skörd 4</c:v>
                </c:pt>
                <c:pt idx="4">
                  <c:v>Skörd 5</c:v>
                </c:pt>
              </c:strCache>
            </c:strRef>
          </c:cat>
          <c:val>
            <c:numRef>
              <c:f>TOTALT!$B$6:$F$6</c:f>
              <c:numCache>
                <c:formatCode>#,##0</c:formatCode>
                <c:ptCount val="5"/>
                <c:pt idx="0">
                  <c:v>174000</c:v>
                </c:pt>
                <c:pt idx="1">
                  <c:v>174000</c:v>
                </c:pt>
                <c:pt idx="2">
                  <c:v>174000</c:v>
                </c:pt>
                <c:pt idx="3">
                  <c:v>9000</c:v>
                </c:pt>
                <c:pt idx="4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F-4347-9E4E-CB89EEDD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5662752"/>
        <c:axId val="242147552"/>
      </c:barChart>
      <c:catAx>
        <c:axId val="8456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2147552"/>
        <c:crosses val="autoZero"/>
        <c:auto val="1"/>
        <c:lblAlgn val="ctr"/>
        <c:lblOffset val="100"/>
        <c:noMultiLvlLbl val="0"/>
      </c:catAx>
      <c:valAx>
        <c:axId val="24214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Avkastning (kg 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566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</xdr:colOff>
      <xdr:row>26</xdr:row>
      <xdr:rowOff>53340</xdr:rowOff>
    </xdr:from>
    <xdr:to>
      <xdr:col>11</xdr:col>
      <xdr:colOff>381000</xdr:colOff>
      <xdr:row>37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EBBEF87-8A55-4F9B-B98E-12269982C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</xdr:colOff>
      <xdr:row>26</xdr:row>
      <xdr:rowOff>53340</xdr:rowOff>
    </xdr:from>
    <xdr:to>
      <xdr:col>11</xdr:col>
      <xdr:colOff>381000</xdr:colOff>
      <xdr:row>37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73F4D6C-C701-4062-8B00-725895FDA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</xdr:colOff>
      <xdr:row>26</xdr:row>
      <xdr:rowOff>53340</xdr:rowOff>
    </xdr:from>
    <xdr:to>
      <xdr:col>11</xdr:col>
      <xdr:colOff>381000</xdr:colOff>
      <xdr:row>37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CD2A20-C364-42C9-9FC4-2A0251C0A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</xdr:colOff>
      <xdr:row>26</xdr:row>
      <xdr:rowOff>53340</xdr:rowOff>
    </xdr:from>
    <xdr:to>
      <xdr:col>11</xdr:col>
      <xdr:colOff>381000</xdr:colOff>
      <xdr:row>37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6C7929C-F4FE-4C75-986F-21C6E0B98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</xdr:colOff>
      <xdr:row>26</xdr:row>
      <xdr:rowOff>53340</xdr:rowOff>
    </xdr:from>
    <xdr:to>
      <xdr:col>11</xdr:col>
      <xdr:colOff>381000</xdr:colOff>
      <xdr:row>37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557630-933E-4973-AAFD-8C4CC0FAE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222885</xdr:colOff>
      <xdr:row>12</xdr:row>
      <xdr:rowOff>20955</xdr:rowOff>
    </xdr:from>
    <xdr:to>
      <xdr:col>13</xdr:col>
      <xdr:colOff>638175</xdr:colOff>
      <xdr:row>24</xdr:row>
      <xdr:rowOff>177165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17A58005-CDDD-4C95-4304-E94146CECF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445770</xdr:colOff>
      <xdr:row>25</xdr:row>
      <xdr:rowOff>24765</xdr:rowOff>
    </xdr:from>
    <xdr:to>
      <xdr:col>13</xdr:col>
      <xdr:colOff>643890</xdr:colOff>
      <xdr:row>33</xdr:row>
      <xdr:rowOff>100965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EC6586BE-8BF3-5A6C-FE66-209FA70B9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220980</xdr:colOff>
      <xdr:row>0</xdr:row>
      <xdr:rowOff>11430</xdr:rowOff>
    </xdr:from>
    <xdr:to>
      <xdr:col>13</xdr:col>
      <xdr:colOff>638175</xdr:colOff>
      <xdr:row>11</xdr:row>
      <xdr:rowOff>179070</xdr:rowOff>
    </xdr:to>
    <xdr:graphicFrame macro="">
      <xdr:nvGraphicFramePr>
        <xdr:cNvPr id="8" name="Diagram 4">
          <a:extLst>
            <a:ext uri="{FF2B5EF4-FFF2-40B4-BE49-F238E27FC236}">
              <a16:creationId xmlns:a16="http://schemas.microsoft.com/office/drawing/2014/main" id="{229FD682-A48A-F291-F8EE-A3916FABB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3E4C-7C65-43B6-BB09-BB87C666DCEC}">
  <sheetPr>
    <tabColor rgb="FF638C1C"/>
  </sheetPr>
  <dimension ref="A2:J23"/>
  <sheetViews>
    <sheetView zoomScaleNormal="100" workbookViewId="0">
      <selection activeCell="A2" sqref="A2"/>
    </sheetView>
  </sheetViews>
  <sheetFormatPr defaultRowHeight="14.4" x14ac:dyDescent="0.3"/>
  <cols>
    <col min="1" max="1" width="26.33203125" bestFit="1" customWidth="1"/>
    <col min="4" max="4" width="11.109375" customWidth="1"/>
    <col min="6" max="6" width="16.44140625" bestFit="1" customWidth="1"/>
    <col min="7" max="7" width="16.5546875" bestFit="1" customWidth="1"/>
    <col min="8" max="8" width="19.88671875" bestFit="1" customWidth="1"/>
  </cols>
  <sheetData>
    <row r="2" spans="1:10" ht="18" customHeight="1" x14ac:dyDescent="0.35">
      <c r="A2" s="19" t="s">
        <v>0</v>
      </c>
      <c r="B2" s="19"/>
      <c r="C2" s="19"/>
      <c r="D2" s="19"/>
      <c r="E2" s="19"/>
      <c r="F2" s="19"/>
      <c r="G2" s="178" t="s">
        <v>97</v>
      </c>
      <c r="H2" s="178"/>
      <c r="I2" s="178"/>
    </row>
    <row r="3" spans="1:10" ht="18" x14ac:dyDescent="0.35">
      <c r="A3" s="2"/>
      <c r="B3" s="2"/>
      <c r="C3" s="2"/>
      <c r="D3" s="2"/>
      <c r="E3" s="2"/>
      <c r="F3" s="2"/>
      <c r="G3" s="178"/>
      <c r="H3" s="178"/>
      <c r="I3" s="178"/>
    </row>
    <row r="4" spans="1:10" ht="15" thickBot="1" x14ac:dyDescent="0.35">
      <c r="I4" s="1"/>
      <c r="J4" s="1"/>
    </row>
    <row r="5" spans="1:10" x14ac:dyDescent="0.3">
      <c r="A5" s="27" t="s">
        <v>1</v>
      </c>
      <c r="B5" s="28" t="s">
        <v>2</v>
      </c>
      <c r="C5" s="28" t="s">
        <v>3</v>
      </c>
      <c r="D5" s="84" t="s">
        <v>4</v>
      </c>
      <c r="F5" s="27" t="s">
        <v>1</v>
      </c>
      <c r="G5" s="33" t="s">
        <v>5</v>
      </c>
      <c r="H5" s="34" t="s">
        <v>6</v>
      </c>
    </row>
    <row r="6" spans="1:10" x14ac:dyDescent="0.3">
      <c r="A6" s="90" t="s">
        <v>7</v>
      </c>
      <c r="B6" s="91">
        <v>50</v>
      </c>
      <c r="C6" s="92">
        <v>2000</v>
      </c>
      <c r="D6" s="85">
        <f>B6*C6</f>
        <v>100000</v>
      </c>
      <c r="F6" s="96" t="s">
        <v>8</v>
      </c>
      <c r="G6" s="98">
        <v>70</v>
      </c>
      <c r="H6" s="100">
        <f>($D$12/$G$11)*G6</f>
        <v>52500</v>
      </c>
    </row>
    <row r="7" spans="1:10" x14ac:dyDescent="0.3">
      <c r="A7" s="86" t="s">
        <v>9</v>
      </c>
      <c r="B7" s="87">
        <v>20</v>
      </c>
      <c r="C7" s="93">
        <v>2500</v>
      </c>
      <c r="D7" s="85">
        <f t="shared" ref="D7:D11" si="0">B7*C7</f>
        <v>50000</v>
      </c>
      <c r="F7" s="96" t="s">
        <v>10</v>
      </c>
      <c r="G7" s="98">
        <v>50</v>
      </c>
      <c r="H7" s="101">
        <f>($D$12/$G$11)*G7</f>
        <v>37500</v>
      </c>
    </row>
    <row r="8" spans="1:10" x14ac:dyDescent="0.3">
      <c r="A8" s="86" t="s">
        <v>11</v>
      </c>
      <c r="B8" s="87"/>
      <c r="C8" s="93"/>
      <c r="D8" s="85">
        <f t="shared" si="0"/>
        <v>0</v>
      </c>
      <c r="F8" s="96" t="s">
        <v>12</v>
      </c>
      <c r="G8" s="98">
        <v>60</v>
      </c>
      <c r="H8" s="101">
        <f>($D$12/$G$11)*G8</f>
        <v>45000</v>
      </c>
    </row>
    <row r="9" spans="1:10" x14ac:dyDescent="0.3">
      <c r="A9" s="86" t="s">
        <v>13</v>
      </c>
      <c r="B9" s="87"/>
      <c r="C9" s="93"/>
      <c r="D9" s="85">
        <f t="shared" si="0"/>
        <v>0</v>
      </c>
      <c r="F9" s="96" t="s">
        <v>14</v>
      </c>
      <c r="G9" s="98">
        <v>10</v>
      </c>
      <c r="H9" s="101">
        <f>($D$12/$G$11)*G9</f>
        <v>7500</v>
      </c>
    </row>
    <row r="10" spans="1:10" ht="15" thickBot="1" x14ac:dyDescent="0.35">
      <c r="A10" s="86" t="s">
        <v>15</v>
      </c>
      <c r="B10" s="87"/>
      <c r="C10" s="93"/>
      <c r="D10" s="85">
        <f t="shared" si="0"/>
        <v>0</v>
      </c>
      <c r="F10" s="97" t="s">
        <v>16</v>
      </c>
      <c r="G10" s="99">
        <v>10</v>
      </c>
      <c r="H10" s="102">
        <f>($D$12/$G$11)*G10</f>
        <v>7500</v>
      </c>
    </row>
    <row r="11" spans="1:10" ht="15" thickBot="1" x14ac:dyDescent="0.35">
      <c r="A11" s="89" t="s">
        <v>17</v>
      </c>
      <c r="B11" s="94"/>
      <c r="C11" s="95"/>
      <c r="D11" s="85">
        <f t="shared" si="0"/>
        <v>0</v>
      </c>
      <c r="F11" s="35" t="s">
        <v>18</v>
      </c>
      <c r="G11" s="36">
        <f>SUM(G6:G10)</f>
        <v>200</v>
      </c>
      <c r="H11" s="37">
        <f>SUM(H6:H10)</f>
        <v>150000</v>
      </c>
    </row>
    <row r="12" spans="1:10" ht="15" thickBot="1" x14ac:dyDescent="0.35">
      <c r="A12" s="29" t="s">
        <v>18</v>
      </c>
      <c r="B12" s="30">
        <f>SUM(B6:B11)</f>
        <v>70</v>
      </c>
      <c r="C12" s="31" t="s">
        <v>2</v>
      </c>
      <c r="D12" s="32">
        <f>SUM(D6:D11)</f>
        <v>150000</v>
      </c>
    </row>
    <row r="13" spans="1:10" x14ac:dyDescent="0.3">
      <c r="A13" s="1"/>
      <c r="B13" s="15"/>
      <c r="C13" s="16"/>
      <c r="D13" s="17"/>
    </row>
    <row r="14" spans="1:10" x14ac:dyDescent="0.3">
      <c r="A14" s="1"/>
      <c r="B14" s="15"/>
      <c r="C14" s="16"/>
      <c r="D14" s="17"/>
    </row>
    <row r="15" spans="1:10" ht="15" thickBot="1" x14ac:dyDescent="0.35"/>
    <row r="16" spans="1:10" x14ac:dyDescent="0.3">
      <c r="A16" s="41" t="s">
        <v>19</v>
      </c>
      <c r="B16" s="42" t="s">
        <v>20</v>
      </c>
      <c r="C16" s="42" t="s">
        <v>21</v>
      </c>
      <c r="D16" s="43" t="s">
        <v>4</v>
      </c>
      <c r="F16" s="41" t="s">
        <v>19</v>
      </c>
      <c r="G16" s="48" t="s">
        <v>5</v>
      </c>
      <c r="H16" s="49" t="s">
        <v>6</v>
      </c>
    </row>
    <row r="17" spans="1:8" x14ac:dyDescent="0.3">
      <c r="A17" s="86" t="s">
        <v>22</v>
      </c>
      <c r="B17" s="87">
        <v>10</v>
      </c>
      <c r="C17" s="88">
        <v>756</v>
      </c>
      <c r="D17" s="103">
        <f>B17*C17</f>
        <v>7560</v>
      </c>
      <c r="F17" s="96" t="s">
        <v>8</v>
      </c>
      <c r="G17" s="98">
        <v>70</v>
      </c>
      <c r="H17" s="100">
        <f>($D$23/$G$22)*G17</f>
        <v>9646</v>
      </c>
    </row>
    <row r="18" spans="1:8" x14ac:dyDescent="0.3">
      <c r="A18" s="86" t="s">
        <v>22</v>
      </c>
      <c r="B18" s="87">
        <v>5</v>
      </c>
      <c r="C18" s="88">
        <v>1000</v>
      </c>
      <c r="D18" s="85">
        <f t="shared" ref="D18:D19" si="1">B18*C18</f>
        <v>5000</v>
      </c>
      <c r="F18" s="96" t="s">
        <v>10</v>
      </c>
      <c r="G18" s="98">
        <v>50</v>
      </c>
      <c r="H18" s="101">
        <f>($D$23/$G$22)*G18</f>
        <v>6890.0000000000009</v>
      </c>
    </row>
    <row r="19" spans="1:8" x14ac:dyDescent="0.3">
      <c r="A19" s="86" t="s">
        <v>22</v>
      </c>
      <c r="B19" s="87"/>
      <c r="C19" s="88"/>
      <c r="D19" s="85">
        <f t="shared" si="1"/>
        <v>0</v>
      </c>
      <c r="F19" s="96" t="s">
        <v>12</v>
      </c>
      <c r="G19" s="98">
        <v>60</v>
      </c>
      <c r="H19" s="101">
        <f>($D$23/$G$22)*G19</f>
        <v>8268</v>
      </c>
    </row>
    <row r="20" spans="1:8" x14ac:dyDescent="0.3">
      <c r="A20" s="86" t="s">
        <v>23</v>
      </c>
      <c r="B20" s="104"/>
      <c r="C20" s="6"/>
      <c r="D20" s="105">
        <v>5000</v>
      </c>
      <c r="F20" s="96" t="s">
        <v>14</v>
      </c>
      <c r="G20" s="98">
        <v>10</v>
      </c>
      <c r="H20" s="101">
        <f>($D$23/$G$22)*G20</f>
        <v>1378</v>
      </c>
    </row>
    <row r="21" spans="1:8" ht="15" thickBot="1" x14ac:dyDescent="0.35">
      <c r="A21" s="86" t="s">
        <v>24</v>
      </c>
      <c r="B21" s="104"/>
      <c r="C21" s="6"/>
      <c r="D21" s="105"/>
      <c r="F21" s="97" t="s">
        <v>16</v>
      </c>
      <c r="G21" s="99">
        <v>10</v>
      </c>
      <c r="H21" s="102">
        <f>($D$23/$G$22)*G21</f>
        <v>1378</v>
      </c>
    </row>
    <row r="22" spans="1:8" ht="15" thickBot="1" x14ac:dyDescent="0.35">
      <c r="A22" s="89" t="s">
        <v>25</v>
      </c>
      <c r="B22" s="13"/>
      <c r="C22" s="13"/>
      <c r="D22" s="106">
        <v>10000</v>
      </c>
      <c r="F22" s="44" t="s">
        <v>26</v>
      </c>
      <c r="G22" s="50">
        <f>SUM(G17:G21)</f>
        <v>200</v>
      </c>
      <c r="H22" s="51">
        <f>SUM(H17:H21)</f>
        <v>27560</v>
      </c>
    </row>
    <row r="23" spans="1:8" ht="15" thickBot="1" x14ac:dyDescent="0.35">
      <c r="A23" s="44" t="s">
        <v>26</v>
      </c>
      <c r="B23" s="45">
        <f>SUM(B17:B22)</f>
        <v>15</v>
      </c>
      <c r="C23" s="46" t="s">
        <v>27</v>
      </c>
      <c r="D23" s="47">
        <f>SUM(D17:D22)</f>
        <v>27560</v>
      </c>
    </row>
  </sheetData>
  <mergeCells count="1">
    <mergeCell ref="G2:I3"/>
  </mergeCells>
  <pageMargins left="0.7" right="0.7" top="0.75" bottom="0.75" header="0.3" footer="0.3"/>
  <pageSetup paperSize="9" orientation="landscape" r:id="rId1"/>
  <headerFooter>
    <oddHeader>&amp;L&amp;G&amp;R&amp;D
&amp;A</oddHeader>
    <oddFooter>&amp;Cwww.gardochdjurhalsan.se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B6A9-B162-4242-A3FB-F9FB01AE9840}">
  <sheetPr>
    <tabColor rgb="FFFFCC10"/>
  </sheetPr>
  <dimension ref="A1:M38"/>
  <sheetViews>
    <sheetView zoomScaleNormal="100" workbookViewId="0">
      <selection activeCell="K3" sqref="K3:M5"/>
    </sheetView>
  </sheetViews>
  <sheetFormatPr defaultRowHeight="14.4" x14ac:dyDescent="0.3"/>
  <cols>
    <col min="1" max="1" width="26.33203125" bestFit="1" customWidth="1"/>
    <col min="4" max="4" width="11.109375" customWidth="1"/>
    <col min="5" max="5" width="4.6640625" customWidth="1"/>
    <col min="6" max="6" width="22.6640625" customWidth="1"/>
    <col min="7" max="7" width="11" customWidth="1"/>
    <col min="8" max="8" width="12.6640625" customWidth="1"/>
    <col min="9" max="9" width="12.44140625" customWidth="1"/>
    <col min="12" max="12" width="6.109375" customWidth="1"/>
  </cols>
  <sheetData>
    <row r="1" spans="1:13" ht="18" x14ac:dyDescent="0.35">
      <c r="A1" s="179" t="s">
        <v>28</v>
      </c>
      <c r="B1" s="179"/>
      <c r="C1" s="179"/>
      <c r="D1" s="179"/>
      <c r="F1" s="179" t="s">
        <v>29</v>
      </c>
      <c r="G1" s="179"/>
      <c r="H1" s="179"/>
      <c r="I1" s="179"/>
      <c r="J1" s="179"/>
      <c r="K1" s="179"/>
      <c r="L1" s="179"/>
    </row>
    <row r="2" spans="1:13" ht="5.4" customHeight="1" thickBot="1" x14ac:dyDescent="0.35">
      <c r="K2" s="1"/>
      <c r="L2" s="1"/>
    </row>
    <row r="3" spans="1:13" ht="15" thickBot="1" x14ac:dyDescent="0.35">
      <c r="A3" s="38" t="s">
        <v>1</v>
      </c>
      <c r="B3" s="39"/>
      <c r="C3" s="39"/>
      <c r="D3" s="32">
        <f>'Mark &amp; Etablering'!H6</f>
        <v>52500</v>
      </c>
      <c r="F3" s="135" t="s">
        <v>30</v>
      </c>
      <c r="G3" s="136"/>
      <c r="H3" s="136"/>
      <c r="I3" s="137"/>
      <c r="K3" s="178" t="s">
        <v>97</v>
      </c>
      <c r="L3" s="178"/>
      <c r="M3" s="178"/>
    </row>
    <row r="4" spans="1:13" ht="15" thickBot="1" x14ac:dyDescent="0.35">
      <c r="F4" s="138"/>
      <c r="G4" s="139" t="s">
        <v>31</v>
      </c>
      <c r="H4" s="139" t="s">
        <v>32</v>
      </c>
      <c r="I4" s="140" t="s">
        <v>33</v>
      </c>
      <c r="K4" s="178"/>
      <c r="L4" s="178"/>
      <c r="M4" s="178"/>
    </row>
    <row r="5" spans="1:13" ht="15" thickBot="1" x14ac:dyDescent="0.35">
      <c r="A5" s="52" t="s">
        <v>19</v>
      </c>
      <c r="B5" s="53"/>
      <c r="C5" s="53"/>
      <c r="D5" s="47">
        <f>'Mark &amp; Etablering'!H17</f>
        <v>9646</v>
      </c>
      <c r="F5" s="86" t="s">
        <v>34</v>
      </c>
      <c r="G5" s="88">
        <v>100000</v>
      </c>
      <c r="H5" s="112">
        <v>0.3</v>
      </c>
      <c r="I5" s="115">
        <f>G5*H5</f>
        <v>30000</v>
      </c>
      <c r="K5" s="178"/>
      <c r="L5" s="178"/>
      <c r="M5" s="178"/>
    </row>
    <row r="6" spans="1:13" ht="15" thickBot="1" x14ac:dyDescent="0.35">
      <c r="F6" s="86" t="s">
        <v>35</v>
      </c>
      <c r="G6" s="88"/>
      <c r="H6" s="112"/>
      <c r="I6" s="115">
        <f t="shared" ref="I6:I8" si="0">G6*H6</f>
        <v>0</v>
      </c>
      <c r="K6" s="1"/>
      <c r="L6" s="1"/>
    </row>
    <row r="7" spans="1:13" x14ac:dyDescent="0.3">
      <c r="A7" s="55" t="s">
        <v>36</v>
      </c>
      <c r="B7" s="56" t="s">
        <v>20</v>
      </c>
      <c r="C7" s="56" t="s">
        <v>21</v>
      </c>
      <c r="D7" s="57" t="s">
        <v>4</v>
      </c>
      <c r="F7" s="86"/>
      <c r="G7" s="88"/>
      <c r="H7" s="112"/>
      <c r="I7" s="115">
        <f t="shared" si="0"/>
        <v>0</v>
      </c>
    </row>
    <row r="8" spans="1:13" ht="15" thickBot="1" x14ac:dyDescent="0.35">
      <c r="A8" s="4" t="s">
        <v>37</v>
      </c>
      <c r="B8" s="88">
        <v>8</v>
      </c>
      <c r="C8" s="88">
        <v>756</v>
      </c>
      <c r="D8" s="103">
        <f>B8*C8</f>
        <v>6048</v>
      </c>
      <c r="F8" s="89"/>
      <c r="G8" s="113"/>
      <c r="H8" s="114"/>
      <c r="I8" s="115">
        <f t="shared" si="0"/>
        <v>0</v>
      </c>
    </row>
    <row r="9" spans="1:13" ht="15" thickBot="1" x14ac:dyDescent="0.35">
      <c r="A9" s="4" t="s">
        <v>38</v>
      </c>
      <c r="B9" s="88">
        <v>8</v>
      </c>
      <c r="C9" s="88">
        <v>756</v>
      </c>
      <c r="D9" s="85">
        <f>B9*C9</f>
        <v>6048</v>
      </c>
      <c r="F9" s="141" t="s">
        <v>4</v>
      </c>
      <c r="G9" s="117">
        <f>SUM(G5:G8)</f>
        <v>100000</v>
      </c>
      <c r="H9" s="142"/>
      <c r="I9" s="116">
        <f>SUM(I5:I8)</f>
        <v>30000</v>
      </c>
    </row>
    <row r="10" spans="1:13" ht="15" thickBot="1" x14ac:dyDescent="0.35">
      <c r="A10" s="4" t="s">
        <v>39</v>
      </c>
      <c r="B10" s="6"/>
      <c r="C10" s="6"/>
      <c r="D10" s="105"/>
    </row>
    <row r="11" spans="1:13" ht="15" thickBot="1" x14ac:dyDescent="0.35">
      <c r="A11" s="3" t="s">
        <v>40</v>
      </c>
      <c r="B11" s="7"/>
      <c r="C11" s="8"/>
      <c r="D11" s="106"/>
      <c r="F11" s="135" t="s">
        <v>41</v>
      </c>
      <c r="G11" s="143" t="s">
        <v>42</v>
      </c>
      <c r="H11" s="143" t="s">
        <v>43</v>
      </c>
      <c r="I11" s="143" t="s">
        <v>44</v>
      </c>
      <c r="J11" s="136"/>
      <c r="K11" s="137"/>
    </row>
    <row r="12" spans="1:13" ht="13.95" customHeight="1" thickBot="1" x14ac:dyDescent="0.35">
      <c r="A12" s="58" t="s">
        <v>45</v>
      </c>
      <c r="B12" s="59">
        <f>SUM(B8:B11)</f>
        <v>16</v>
      </c>
      <c r="C12" s="59" t="s">
        <v>27</v>
      </c>
      <c r="D12" s="60">
        <f>SUM(D8:D11)</f>
        <v>12096</v>
      </c>
      <c r="F12" s="144"/>
      <c r="G12" s="145" t="s">
        <v>46</v>
      </c>
      <c r="H12" s="145" t="s">
        <v>47</v>
      </c>
      <c r="I12" s="145" t="s">
        <v>48</v>
      </c>
      <c r="J12" s="139" t="s">
        <v>32</v>
      </c>
      <c r="K12" s="140" t="s">
        <v>33</v>
      </c>
    </row>
    <row r="13" spans="1:13" ht="15" thickBot="1" x14ac:dyDescent="0.35">
      <c r="F13" s="86" t="s">
        <v>49</v>
      </c>
      <c r="G13" s="88">
        <v>1600</v>
      </c>
      <c r="H13" s="88">
        <v>300</v>
      </c>
      <c r="I13" s="118">
        <f>G13*$H$13</f>
        <v>480000</v>
      </c>
      <c r="J13" s="123">
        <v>0.3</v>
      </c>
      <c r="K13" s="115">
        <f>I13*J13</f>
        <v>144000</v>
      </c>
    </row>
    <row r="14" spans="1:13" x14ac:dyDescent="0.3">
      <c r="A14" s="62" t="s">
        <v>50</v>
      </c>
      <c r="B14" s="63" t="s">
        <v>20</v>
      </c>
      <c r="C14" s="63" t="s">
        <v>21</v>
      </c>
      <c r="D14" s="64" t="s">
        <v>4</v>
      </c>
      <c r="F14" s="86" t="s">
        <v>51</v>
      </c>
      <c r="G14" s="88"/>
      <c r="H14" s="88"/>
      <c r="I14" s="118">
        <f>G14*$H$14</f>
        <v>0</v>
      </c>
      <c r="J14" s="112">
        <v>0.32</v>
      </c>
      <c r="K14" s="115">
        <f t="shared" ref="K14" si="1">I14*J14</f>
        <v>0</v>
      </c>
    </row>
    <row r="15" spans="1:13" x14ac:dyDescent="0.3">
      <c r="A15" s="4" t="s">
        <v>52</v>
      </c>
      <c r="B15" s="88">
        <v>8</v>
      </c>
      <c r="C15" s="88">
        <v>756</v>
      </c>
      <c r="D15" s="103">
        <f>B15*C15</f>
        <v>6048</v>
      </c>
      <c r="F15" s="86"/>
      <c r="G15" s="88"/>
      <c r="H15" s="88"/>
      <c r="I15" s="119"/>
      <c r="J15" s="112"/>
      <c r="K15" s="122"/>
    </row>
    <row r="16" spans="1:13" ht="15" thickBot="1" x14ac:dyDescent="0.35">
      <c r="A16" s="4" t="s">
        <v>53</v>
      </c>
      <c r="B16" s="6"/>
      <c r="C16" s="6"/>
      <c r="D16" s="105"/>
      <c r="F16" s="89"/>
      <c r="G16" s="113"/>
      <c r="H16" s="113"/>
      <c r="I16" s="120">
        <f>G16*$H$16</f>
        <v>0</v>
      </c>
      <c r="J16" s="114">
        <v>0.5</v>
      </c>
      <c r="K16" s="115">
        <f>I16*J16</f>
        <v>0</v>
      </c>
    </row>
    <row r="17" spans="1:11" ht="15" thickBot="1" x14ac:dyDescent="0.35">
      <c r="A17" s="4" t="s">
        <v>54</v>
      </c>
      <c r="B17" s="6"/>
      <c r="C17" s="6"/>
      <c r="D17" s="106"/>
      <c r="F17" s="141" t="s">
        <v>4</v>
      </c>
      <c r="G17" s="146"/>
      <c r="H17" s="142"/>
      <c r="I17" s="121">
        <f>SUM(I13:I16)</f>
        <v>480000</v>
      </c>
      <c r="J17" s="142"/>
      <c r="K17" s="116">
        <f>SUM(K13:K16)</f>
        <v>144000</v>
      </c>
    </row>
    <row r="18" spans="1:11" ht="15" thickBot="1" x14ac:dyDescent="0.35">
      <c r="A18" s="65" t="s">
        <v>55</v>
      </c>
      <c r="B18" s="66">
        <f>SUM(B15:B17)</f>
        <v>8</v>
      </c>
      <c r="C18" s="66" t="s">
        <v>27</v>
      </c>
      <c r="D18" s="67">
        <f>SUM(D15:D17)</f>
        <v>6048</v>
      </c>
      <c r="F18" s="1"/>
    </row>
    <row r="19" spans="1:11" ht="15" thickBot="1" x14ac:dyDescent="0.35">
      <c r="F19" s="147" t="s">
        <v>56</v>
      </c>
      <c r="G19" s="124">
        <f>B12+B18+B32</f>
        <v>674</v>
      </c>
      <c r="H19" s="148" t="s">
        <v>27</v>
      </c>
    </row>
    <row r="20" spans="1:11" ht="15" thickBot="1" x14ac:dyDescent="0.35">
      <c r="A20" s="69" t="s">
        <v>57</v>
      </c>
      <c r="B20" s="70" t="s">
        <v>20</v>
      </c>
      <c r="C20" s="70" t="s">
        <v>21</v>
      </c>
      <c r="D20" s="71" t="s">
        <v>4</v>
      </c>
    </row>
    <row r="21" spans="1:11" ht="15" thickBot="1" x14ac:dyDescent="0.35">
      <c r="A21" s="4" t="s">
        <v>58</v>
      </c>
      <c r="B21" s="87">
        <v>10</v>
      </c>
      <c r="C21" s="109">
        <v>200</v>
      </c>
      <c r="D21" s="107">
        <f>B21*C21</f>
        <v>2000</v>
      </c>
      <c r="F21" s="147" t="s">
        <v>59</v>
      </c>
      <c r="G21" s="125">
        <f>D3+D5+D18+D12+D32+D38</f>
        <v>376970</v>
      </c>
      <c r="H21" s="149" t="s">
        <v>60</v>
      </c>
    </row>
    <row r="22" spans="1:11" ht="15" thickBot="1" x14ac:dyDescent="0.35">
      <c r="A22" s="4" t="s">
        <v>61</v>
      </c>
      <c r="B22" s="87">
        <v>20</v>
      </c>
      <c r="C22" s="109">
        <v>1606</v>
      </c>
      <c r="D22" s="108">
        <f>B22*C22</f>
        <v>32120</v>
      </c>
    </row>
    <row r="23" spans="1:11" ht="15" thickBot="1" x14ac:dyDescent="0.35">
      <c r="A23" s="4" t="s">
        <v>62</v>
      </c>
      <c r="B23" s="87">
        <v>20</v>
      </c>
      <c r="C23" s="109">
        <v>1600</v>
      </c>
      <c r="D23" s="108">
        <f>B23*C23</f>
        <v>32000</v>
      </c>
      <c r="F23" s="150" t="s">
        <v>63</v>
      </c>
      <c r="G23" s="126">
        <f>I9+K17</f>
        <v>174000</v>
      </c>
      <c r="H23" s="151" t="s">
        <v>33</v>
      </c>
    </row>
    <row r="24" spans="1:11" ht="15" thickBot="1" x14ac:dyDescent="0.35">
      <c r="A24" s="4" t="s">
        <v>64</v>
      </c>
      <c r="B24" s="87">
        <v>40</v>
      </c>
      <c r="C24" s="109">
        <v>1772</v>
      </c>
      <c r="D24" s="108">
        <f t="shared" ref="D24" si="2">B24*C24</f>
        <v>70880</v>
      </c>
      <c r="G24" s="1"/>
    </row>
    <row r="25" spans="1:11" ht="15" thickBot="1" x14ac:dyDescent="0.35">
      <c r="A25" s="4" t="s">
        <v>65</v>
      </c>
      <c r="B25" s="87">
        <v>500</v>
      </c>
      <c r="C25" s="109">
        <v>100</v>
      </c>
      <c r="D25" s="108">
        <f>B25*C25</f>
        <v>50000</v>
      </c>
      <c r="F25" s="147" t="s">
        <v>59</v>
      </c>
      <c r="G25" s="127">
        <f>G21/G23</f>
        <v>2.1664942528735631</v>
      </c>
      <c r="H25" s="149" t="s">
        <v>66</v>
      </c>
    </row>
    <row r="26" spans="1:11" ht="15" thickBot="1" x14ac:dyDescent="0.35">
      <c r="A26" s="4" t="s">
        <v>67</v>
      </c>
      <c r="B26" s="98"/>
      <c r="C26" s="98"/>
      <c r="D26" s="108">
        <f>B26*C26</f>
        <v>0</v>
      </c>
    </row>
    <row r="27" spans="1:11" x14ac:dyDescent="0.3">
      <c r="A27" s="4" t="s">
        <v>68</v>
      </c>
      <c r="B27" s="87">
        <v>30</v>
      </c>
      <c r="C27" s="109">
        <v>2100</v>
      </c>
      <c r="D27" s="108">
        <f>B27*C27</f>
        <v>63000</v>
      </c>
      <c r="F27" s="153" t="s">
        <v>69</v>
      </c>
      <c r="G27" s="154" t="s">
        <v>66</v>
      </c>
    </row>
    <row r="28" spans="1:11" x14ac:dyDescent="0.3">
      <c r="A28" s="4" t="s">
        <v>70</v>
      </c>
      <c r="B28" s="87">
        <v>30</v>
      </c>
      <c r="C28" s="109">
        <v>756</v>
      </c>
      <c r="D28" s="108">
        <f>B28*C28</f>
        <v>22680</v>
      </c>
      <c r="F28" s="40" t="s">
        <v>1</v>
      </c>
      <c r="G28" s="128">
        <f>D3/G23</f>
        <v>0.30172413793103448</v>
      </c>
      <c r="H28" s="12"/>
    </row>
    <row r="29" spans="1:11" x14ac:dyDescent="0.3">
      <c r="A29" s="4" t="s">
        <v>71</v>
      </c>
      <c r="B29" s="98"/>
      <c r="C29" s="98"/>
      <c r="D29" s="108">
        <f>B29*C29</f>
        <v>0</v>
      </c>
      <c r="F29" s="54" t="s">
        <v>19</v>
      </c>
      <c r="G29" s="129">
        <f>D5/G23</f>
        <v>5.54367816091954E-2</v>
      </c>
      <c r="H29" s="12"/>
    </row>
    <row r="30" spans="1:11" x14ac:dyDescent="0.3">
      <c r="A30" s="4" t="s">
        <v>72</v>
      </c>
      <c r="D30" s="110"/>
      <c r="F30" s="61" t="s">
        <v>36</v>
      </c>
      <c r="G30" s="130">
        <f>D12/G23</f>
        <v>6.9517241379310341E-2</v>
      </c>
      <c r="H30" s="12"/>
    </row>
    <row r="31" spans="1:11" ht="15" thickBot="1" x14ac:dyDescent="0.35">
      <c r="A31" s="4" t="s">
        <v>73</v>
      </c>
      <c r="D31" s="110">
        <v>2500</v>
      </c>
      <c r="F31" s="68" t="s">
        <v>50</v>
      </c>
      <c r="G31" s="131">
        <f>D18/G23</f>
        <v>3.475862068965517E-2</v>
      </c>
      <c r="H31" s="12"/>
    </row>
    <row r="32" spans="1:11" ht="15" thickBot="1" x14ac:dyDescent="0.35">
      <c r="A32" s="72" t="s">
        <v>74</v>
      </c>
      <c r="B32" s="73">
        <f>SUM(B21:B28)</f>
        <v>650</v>
      </c>
      <c r="C32" s="74" t="s">
        <v>27</v>
      </c>
      <c r="D32" s="75">
        <f>SUM(D21:D31)</f>
        <v>275180</v>
      </c>
      <c r="F32" s="76" t="s">
        <v>57</v>
      </c>
      <c r="G32" s="132">
        <f>D32/G23</f>
        <v>1.5814942528735632</v>
      </c>
      <c r="H32" s="12"/>
    </row>
    <row r="33" spans="1:8" ht="13.2" customHeight="1" thickBot="1" x14ac:dyDescent="0.35">
      <c r="F33" s="83" t="s">
        <v>75</v>
      </c>
      <c r="G33" s="133">
        <f>D38/G23</f>
        <v>0.1235632183908046</v>
      </c>
      <c r="H33" s="12"/>
    </row>
    <row r="34" spans="1:8" ht="15" thickBot="1" x14ac:dyDescent="0.35">
      <c r="A34" s="77" t="s">
        <v>75</v>
      </c>
      <c r="B34" s="78"/>
      <c r="C34" s="78"/>
      <c r="D34" s="79" t="s">
        <v>4</v>
      </c>
      <c r="F34" s="141" t="s">
        <v>76</v>
      </c>
      <c r="G34" s="134">
        <f>SUM(G28:G33)</f>
        <v>2.1664942528735631</v>
      </c>
    </row>
    <row r="35" spans="1:8" x14ac:dyDescent="0.3">
      <c r="A35" s="4" t="s">
        <v>77</v>
      </c>
      <c r="D35" s="111">
        <v>20000</v>
      </c>
    </row>
    <row r="36" spans="1:8" x14ac:dyDescent="0.3">
      <c r="A36" s="4" t="s">
        <v>78</v>
      </c>
      <c r="D36" s="110"/>
    </row>
    <row r="37" spans="1:8" ht="15" thickBot="1" x14ac:dyDescent="0.35">
      <c r="A37" s="3" t="s">
        <v>79</v>
      </c>
      <c r="B37" s="13"/>
      <c r="C37" s="14"/>
      <c r="D37" s="110">
        <v>1500</v>
      </c>
    </row>
    <row r="38" spans="1:8" ht="15" thickBot="1" x14ac:dyDescent="0.35">
      <c r="A38" s="80" t="s">
        <v>80</v>
      </c>
      <c r="B38" s="81"/>
      <c r="C38" s="81"/>
      <c r="D38" s="82">
        <f>SUM(D35:D37)</f>
        <v>21500</v>
      </c>
    </row>
  </sheetData>
  <mergeCells count="3">
    <mergeCell ref="A1:D1"/>
    <mergeCell ref="F1:L1"/>
    <mergeCell ref="K3:M5"/>
  </mergeCells>
  <pageMargins left="0.23622047244094491" right="0.23622047244094491" top="0.74803149606299213" bottom="0.31496062992125984" header="0.31496062992125984" footer="0.19685039370078741"/>
  <pageSetup paperSize="9" scale="92" orientation="landscape" r:id="rId1"/>
  <headerFooter>
    <oddHeader>&amp;L&amp;G&amp;R&amp;D
&amp;A</oddHeader>
    <oddFooter>&amp;Cwww.gardochdjurhalsan.se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E3A9-12A0-4109-90BE-F9277A5B6DF0}">
  <sheetPr>
    <tabColor rgb="FFFFCC10"/>
  </sheetPr>
  <dimension ref="A1:M38"/>
  <sheetViews>
    <sheetView zoomScaleNormal="100" workbookViewId="0">
      <selection activeCell="K3" sqref="K3:M5"/>
    </sheetView>
  </sheetViews>
  <sheetFormatPr defaultRowHeight="14.4" x14ac:dyDescent="0.3"/>
  <cols>
    <col min="1" max="1" width="26.33203125" bestFit="1" customWidth="1"/>
    <col min="4" max="4" width="11.109375" customWidth="1"/>
    <col min="5" max="5" width="4.6640625" customWidth="1"/>
    <col min="6" max="6" width="22.6640625" customWidth="1"/>
    <col min="7" max="7" width="11" customWidth="1"/>
    <col min="8" max="8" width="12.6640625" customWidth="1"/>
    <col min="9" max="9" width="12.44140625" customWidth="1"/>
    <col min="12" max="12" width="6.109375" customWidth="1"/>
  </cols>
  <sheetData>
    <row r="1" spans="1:13" ht="18" x14ac:dyDescent="0.35">
      <c r="A1" s="179" t="s">
        <v>81</v>
      </c>
      <c r="B1" s="179"/>
      <c r="C1" s="179"/>
      <c r="D1" s="179"/>
      <c r="F1" s="179" t="s">
        <v>82</v>
      </c>
      <c r="G1" s="179"/>
      <c r="H1" s="179"/>
      <c r="I1" s="179"/>
      <c r="J1" s="179"/>
      <c r="K1" s="179"/>
      <c r="L1" s="179"/>
    </row>
    <row r="2" spans="1:13" ht="5.4" customHeight="1" thickBot="1" x14ac:dyDescent="0.35">
      <c r="K2" s="1"/>
      <c r="L2" s="1"/>
    </row>
    <row r="3" spans="1:13" ht="15" thickBot="1" x14ac:dyDescent="0.35">
      <c r="A3" s="38" t="s">
        <v>1</v>
      </c>
      <c r="B3" s="39"/>
      <c r="C3" s="39"/>
      <c r="D3" s="32">
        <f>'Mark &amp; Etablering'!H7</f>
        <v>37500</v>
      </c>
      <c r="F3" s="135" t="s">
        <v>30</v>
      </c>
      <c r="G3" s="136"/>
      <c r="H3" s="136"/>
      <c r="I3" s="137"/>
      <c r="K3" s="178" t="s">
        <v>97</v>
      </c>
      <c r="L3" s="178"/>
      <c r="M3" s="178"/>
    </row>
    <row r="4" spans="1:13" ht="15" thickBot="1" x14ac:dyDescent="0.35">
      <c r="F4" s="138"/>
      <c r="G4" s="139" t="s">
        <v>31</v>
      </c>
      <c r="H4" s="139" t="s">
        <v>32</v>
      </c>
      <c r="I4" s="140" t="s">
        <v>33</v>
      </c>
      <c r="K4" s="178"/>
      <c r="L4" s="178"/>
      <c r="M4" s="178"/>
    </row>
    <row r="5" spans="1:13" ht="15" thickBot="1" x14ac:dyDescent="0.35">
      <c r="A5" s="52" t="s">
        <v>19</v>
      </c>
      <c r="B5" s="53"/>
      <c r="C5" s="53"/>
      <c r="D5" s="47">
        <f>'Mark &amp; Etablering'!H18</f>
        <v>6890.0000000000009</v>
      </c>
      <c r="F5" s="86" t="s">
        <v>34</v>
      </c>
      <c r="G5" s="88">
        <v>100000</v>
      </c>
      <c r="H5" s="112">
        <v>0.3</v>
      </c>
      <c r="I5" s="115">
        <f>G5*H5</f>
        <v>30000</v>
      </c>
      <c r="K5" s="178"/>
      <c r="L5" s="178"/>
      <c r="M5" s="178"/>
    </row>
    <row r="6" spans="1:13" ht="15" thickBot="1" x14ac:dyDescent="0.35">
      <c r="F6" s="86" t="s">
        <v>35</v>
      </c>
      <c r="G6" s="88"/>
      <c r="H6" s="112"/>
      <c r="I6" s="115">
        <f t="shared" ref="I6:I8" si="0">G6*H6</f>
        <v>0</v>
      </c>
      <c r="K6" s="1"/>
      <c r="L6" s="1"/>
    </row>
    <row r="7" spans="1:13" x14ac:dyDescent="0.3">
      <c r="A7" s="55" t="s">
        <v>36</v>
      </c>
      <c r="B7" s="56" t="s">
        <v>20</v>
      </c>
      <c r="C7" s="56" t="s">
        <v>21</v>
      </c>
      <c r="D7" s="57" t="s">
        <v>4</v>
      </c>
      <c r="F7" s="86"/>
      <c r="G7" s="88"/>
      <c r="H7" s="112"/>
      <c r="I7" s="115">
        <f t="shared" si="0"/>
        <v>0</v>
      </c>
    </row>
    <row r="8" spans="1:13" ht="15" thickBot="1" x14ac:dyDescent="0.35">
      <c r="A8" s="4" t="s">
        <v>37</v>
      </c>
      <c r="B8" s="88">
        <v>8</v>
      </c>
      <c r="C8" s="88">
        <v>756</v>
      </c>
      <c r="D8" s="103">
        <f>B8*C8</f>
        <v>6048</v>
      </c>
      <c r="F8" s="89"/>
      <c r="G8" s="113"/>
      <c r="H8" s="114"/>
      <c r="I8" s="115">
        <f t="shared" si="0"/>
        <v>0</v>
      </c>
    </row>
    <row r="9" spans="1:13" ht="15" thickBot="1" x14ac:dyDescent="0.35">
      <c r="A9" s="4" t="s">
        <v>38</v>
      </c>
      <c r="B9" s="88">
        <v>8</v>
      </c>
      <c r="C9" s="88">
        <v>756</v>
      </c>
      <c r="D9" s="85">
        <f>B9*C9</f>
        <v>6048</v>
      </c>
      <c r="F9" s="141" t="s">
        <v>4</v>
      </c>
      <c r="G9" s="117">
        <f>SUM(G5:G8)</f>
        <v>100000</v>
      </c>
      <c r="H9" s="142"/>
      <c r="I9" s="116">
        <f>SUM(I5:I8)</f>
        <v>30000</v>
      </c>
    </row>
    <row r="10" spans="1:13" ht="15" thickBot="1" x14ac:dyDescent="0.35">
      <c r="A10" s="4" t="s">
        <v>39</v>
      </c>
      <c r="B10" s="6"/>
      <c r="C10" s="6"/>
      <c r="D10" s="105"/>
    </row>
    <row r="11" spans="1:13" ht="15" thickBot="1" x14ac:dyDescent="0.35">
      <c r="A11" s="3"/>
      <c r="B11" s="7"/>
      <c r="C11" s="8"/>
      <c r="D11" s="106"/>
      <c r="F11" s="135" t="s">
        <v>41</v>
      </c>
      <c r="G11" s="143" t="s">
        <v>42</v>
      </c>
      <c r="H11" s="143" t="s">
        <v>43</v>
      </c>
      <c r="I11" s="143" t="s">
        <v>44</v>
      </c>
      <c r="J11" s="136"/>
      <c r="K11" s="137"/>
    </row>
    <row r="12" spans="1:13" ht="13.95" customHeight="1" thickBot="1" x14ac:dyDescent="0.35">
      <c r="A12" s="58" t="s">
        <v>45</v>
      </c>
      <c r="B12" s="59">
        <f>SUM(B8:B11)</f>
        <v>16</v>
      </c>
      <c r="C12" s="59" t="s">
        <v>27</v>
      </c>
      <c r="D12" s="60">
        <f>SUM(D8:D11)</f>
        <v>12096</v>
      </c>
      <c r="F12" s="144"/>
      <c r="G12" s="145" t="s">
        <v>46</v>
      </c>
      <c r="H12" s="145" t="s">
        <v>47</v>
      </c>
      <c r="I12" s="145" t="s">
        <v>48</v>
      </c>
      <c r="J12" s="139" t="s">
        <v>32</v>
      </c>
      <c r="K12" s="140" t="s">
        <v>33</v>
      </c>
    </row>
    <row r="13" spans="1:13" ht="15" thickBot="1" x14ac:dyDescent="0.35">
      <c r="F13" s="86" t="s">
        <v>49</v>
      </c>
      <c r="G13" s="88">
        <v>1600</v>
      </c>
      <c r="H13" s="88">
        <v>300</v>
      </c>
      <c r="I13" s="118">
        <f>G13*$H$13</f>
        <v>480000</v>
      </c>
      <c r="J13" s="123">
        <v>0.3</v>
      </c>
      <c r="K13" s="115">
        <f>I13*J13</f>
        <v>144000</v>
      </c>
    </row>
    <row r="14" spans="1:13" x14ac:dyDescent="0.3">
      <c r="A14" s="62" t="s">
        <v>50</v>
      </c>
      <c r="B14" s="63" t="s">
        <v>20</v>
      </c>
      <c r="C14" s="63" t="s">
        <v>21</v>
      </c>
      <c r="D14" s="64" t="s">
        <v>4</v>
      </c>
      <c r="F14" s="86" t="s">
        <v>51</v>
      </c>
      <c r="G14" s="88"/>
      <c r="H14" s="88"/>
      <c r="I14" s="118">
        <f>G14*$H$14</f>
        <v>0</v>
      </c>
      <c r="J14" s="112">
        <v>0.32</v>
      </c>
      <c r="K14" s="115">
        <f t="shared" ref="K14" si="1">I14*J14</f>
        <v>0</v>
      </c>
    </row>
    <row r="15" spans="1:13" x14ac:dyDescent="0.3">
      <c r="A15" s="4" t="s">
        <v>52</v>
      </c>
      <c r="B15" s="88">
        <v>8</v>
      </c>
      <c r="C15" s="88">
        <v>756</v>
      </c>
      <c r="D15" s="103">
        <f>B15*C15</f>
        <v>6048</v>
      </c>
      <c r="F15" s="86"/>
      <c r="G15" s="88"/>
      <c r="H15" s="88"/>
      <c r="I15" s="119"/>
      <c r="J15" s="112"/>
      <c r="K15" s="122"/>
    </row>
    <row r="16" spans="1:13" ht="15" thickBot="1" x14ac:dyDescent="0.35">
      <c r="A16" s="4" t="s">
        <v>53</v>
      </c>
      <c r="B16" s="6"/>
      <c r="C16" s="6"/>
      <c r="D16" s="105"/>
      <c r="F16" s="89"/>
      <c r="G16" s="113"/>
      <c r="H16" s="113"/>
      <c r="I16" s="120">
        <f>G16*$H$16</f>
        <v>0</v>
      </c>
      <c r="J16" s="114">
        <v>0.5</v>
      </c>
      <c r="K16" s="115">
        <f>I16*J16</f>
        <v>0</v>
      </c>
    </row>
    <row r="17" spans="1:11" ht="15" thickBot="1" x14ac:dyDescent="0.35">
      <c r="A17" s="4" t="s">
        <v>54</v>
      </c>
      <c r="B17" s="6"/>
      <c r="C17" s="6"/>
      <c r="D17" s="106"/>
      <c r="F17" s="141" t="s">
        <v>4</v>
      </c>
      <c r="G17" s="146"/>
      <c r="H17" s="142"/>
      <c r="I17" s="121">
        <f>SUM(I13:I16)</f>
        <v>480000</v>
      </c>
      <c r="J17" s="142"/>
      <c r="K17" s="116">
        <f>SUM(K13:K16)</f>
        <v>144000</v>
      </c>
    </row>
    <row r="18" spans="1:11" ht="15" thickBot="1" x14ac:dyDescent="0.35">
      <c r="A18" s="65" t="s">
        <v>55</v>
      </c>
      <c r="B18" s="66">
        <f>SUM(B15:B17)</f>
        <v>8</v>
      </c>
      <c r="C18" s="66" t="s">
        <v>27</v>
      </c>
      <c r="D18" s="67">
        <f>SUM(D15:D17)</f>
        <v>6048</v>
      </c>
      <c r="F18" s="1"/>
    </row>
    <row r="19" spans="1:11" ht="15" thickBot="1" x14ac:dyDescent="0.35">
      <c r="F19" s="147" t="s">
        <v>56</v>
      </c>
      <c r="G19" s="124">
        <f>B12+B18+B32</f>
        <v>674</v>
      </c>
      <c r="H19" s="148" t="s">
        <v>27</v>
      </c>
    </row>
    <row r="20" spans="1:11" ht="15" thickBot="1" x14ac:dyDescent="0.35">
      <c r="A20" s="69" t="s">
        <v>57</v>
      </c>
      <c r="B20" s="70" t="s">
        <v>20</v>
      </c>
      <c r="C20" s="70" t="s">
        <v>21</v>
      </c>
      <c r="D20" s="71" t="s">
        <v>4</v>
      </c>
    </row>
    <row r="21" spans="1:11" ht="15" thickBot="1" x14ac:dyDescent="0.35">
      <c r="A21" s="4" t="s">
        <v>58</v>
      </c>
      <c r="B21" s="87">
        <v>10</v>
      </c>
      <c r="C21" s="109">
        <v>200</v>
      </c>
      <c r="D21" s="107">
        <f>B21*C21</f>
        <v>2000</v>
      </c>
      <c r="F21" s="147" t="s">
        <v>59</v>
      </c>
      <c r="G21" s="125">
        <f>D3+D5+D18+D12+D32+D38</f>
        <v>359214</v>
      </c>
      <c r="H21" s="149" t="s">
        <v>60</v>
      </c>
    </row>
    <row r="22" spans="1:11" ht="15" thickBot="1" x14ac:dyDescent="0.35">
      <c r="A22" s="4" t="s">
        <v>61</v>
      </c>
      <c r="B22" s="87">
        <v>20</v>
      </c>
      <c r="C22" s="109">
        <v>1606</v>
      </c>
      <c r="D22" s="108">
        <f>B22*C22</f>
        <v>32120</v>
      </c>
    </row>
    <row r="23" spans="1:11" ht="15" thickBot="1" x14ac:dyDescent="0.35">
      <c r="A23" s="4" t="s">
        <v>62</v>
      </c>
      <c r="B23" s="87">
        <v>20</v>
      </c>
      <c r="C23" s="109">
        <v>1600</v>
      </c>
      <c r="D23" s="108">
        <f>B23*C23</f>
        <v>32000</v>
      </c>
      <c r="F23" s="150" t="s">
        <v>63</v>
      </c>
      <c r="G23" s="126">
        <f>I9+K17</f>
        <v>174000</v>
      </c>
      <c r="H23" s="151" t="s">
        <v>33</v>
      </c>
    </row>
    <row r="24" spans="1:11" ht="15" thickBot="1" x14ac:dyDescent="0.35">
      <c r="A24" s="4" t="s">
        <v>64</v>
      </c>
      <c r="B24" s="87">
        <v>40</v>
      </c>
      <c r="C24" s="109">
        <v>1772</v>
      </c>
      <c r="D24" s="108">
        <f t="shared" ref="D24" si="2">B24*C24</f>
        <v>70880</v>
      </c>
      <c r="G24" s="1"/>
    </row>
    <row r="25" spans="1:11" ht="15" thickBot="1" x14ac:dyDescent="0.35">
      <c r="A25" s="4" t="s">
        <v>65</v>
      </c>
      <c r="B25" s="87">
        <v>500</v>
      </c>
      <c r="C25" s="109">
        <v>100</v>
      </c>
      <c r="D25" s="108">
        <f>B25*C25</f>
        <v>50000</v>
      </c>
      <c r="F25" s="147" t="s">
        <v>59</v>
      </c>
      <c r="G25" s="127">
        <f>G21/G23</f>
        <v>2.0644482758620688</v>
      </c>
      <c r="H25" s="149" t="s">
        <v>66</v>
      </c>
    </row>
    <row r="26" spans="1:11" ht="15" thickBot="1" x14ac:dyDescent="0.35">
      <c r="A26" s="4" t="s">
        <v>67</v>
      </c>
      <c r="B26" s="98"/>
      <c r="C26" s="98"/>
      <c r="D26" s="108">
        <f>B26*C26</f>
        <v>0</v>
      </c>
    </row>
    <row r="27" spans="1:11" x14ac:dyDescent="0.3">
      <c r="A27" s="4" t="s">
        <v>68</v>
      </c>
      <c r="B27" s="87">
        <v>30</v>
      </c>
      <c r="C27" s="109">
        <v>2100</v>
      </c>
      <c r="D27" s="108">
        <f>B27*C27</f>
        <v>63000</v>
      </c>
      <c r="F27" s="153" t="s">
        <v>69</v>
      </c>
      <c r="G27" s="154" t="s">
        <v>66</v>
      </c>
    </row>
    <row r="28" spans="1:11" x14ac:dyDescent="0.3">
      <c r="A28" s="4" t="s">
        <v>70</v>
      </c>
      <c r="B28" s="87">
        <v>30</v>
      </c>
      <c r="C28" s="109">
        <v>756</v>
      </c>
      <c r="D28" s="108">
        <f>B28*C28</f>
        <v>22680</v>
      </c>
      <c r="F28" s="40" t="s">
        <v>1</v>
      </c>
      <c r="G28" s="128">
        <f>D3/G23</f>
        <v>0.21551724137931033</v>
      </c>
      <c r="H28" s="12"/>
    </row>
    <row r="29" spans="1:11" x14ac:dyDescent="0.3">
      <c r="A29" s="4" t="s">
        <v>71</v>
      </c>
      <c r="B29" s="98"/>
      <c r="C29" s="98"/>
      <c r="D29" s="108">
        <f>B29*C29</f>
        <v>0</v>
      </c>
      <c r="F29" s="54" t="s">
        <v>19</v>
      </c>
      <c r="G29" s="129">
        <f>D5/G23</f>
        <v>3.9597701149425291E-2</v>
      </c>
      <c r="H29" s="12"/>
    </row>
    <row r="30" spans="1:11" x14ac:dyDescent="0.3">
      <c r="A30" s="4" t="s">
        <v>72</v>
      </c>
      <c r="D30" s="110"/>
      <c r="F30" s="61" t="s">
        <v>36</v>
      </c>
      <c r="G30" s="130">
        <f>D12/G23</f>
        <v>6.9517241379310341E-2</v>
      </c>
      <c r="H30" s="12"/>
    </row>
    <row r="31" spans="1:11" ht="15" thickBot="1" x14ac:dyDescent="0.35">
      <c r="A31" s="4" t="s">
        <v>73</v>
      </c>
      <c r="D31" s="110">
        <v>2500</v>
      </c>
      <c r="F31" s="68" t="s">
        <v>50</v>
      </c>
      <c r="G31" s="131">
        <f>D18/G23</f>
        <v>3.475862068965517E-2</v>
      </c>
      <c r="H31" s="12"/>
    </row>
    <row r="32" spans="1:11" ht="15" thickBot="1" x14ac:dyDescent="0.35">
      <c r="A32" s="72" t="s">
        <v>74</v>
      </c>
      <c r="B32" s="73">
        <f>SUM(B21:B28)</f>
        <v>650</v>
      </c>
      <c r="C32" s="74" t="s">
        <v>27</v>
      </c>
      <c r="D32" s="75">
        <f>SUM(D21:D31)</f>
        <v>275180</v>
      </c>
      <c r="F32" s="76" t="s">
        <v>57</v>
      </c>
      <c r="G32" s="132">
        <f>D32/G23</f>
        <v>1.5814942528735632</v>
      </c>
      <c r="H32" s="12"/>
    </row>
    <row r="33" spans="1:8" ht="13.2" customHeight="1" thickBot="1" x14ac:dyDescent="0.35">
      <c r="F33" s="83" t="s">
        <v>75</v>
      </c>
      <c r="G33" s="133">
        <f>D38/G23</f>
        <v>0.1235632183908046</v>
      </c>
      <c r="H33" s="12"/>
    </row>
    <row r="34" spans="1:8" ht="15" thickBot="1" x14ac:dyDescent="0.35">
      <c r="A34" s="77" t="s">
        <v>75</v>
      </c>
      <c r="B34" s="78"/>
      <c r="C34" s="78"/>
      <c r="D34" s="79" t="s">
        <v>4</v>
      </c>
      <c r="F34" s="141" t="s">
        <v>76</v>
      </c>
      <c r="G34" s="134">
        <f>SUM(G28:G33)</f>
        <v>2.0644482758620688</v>
      </c>
    </row>
    <row r="35" spans="1:8" x14ac:dyDescent="0.3">
      <c r="A35" s="4" t="s">
        <v>77</v>
      </c>
      <c r="D35" s="152">
        <v>20000</v>
      </c>
    </row>
    <row r="36" spans="1:8" x14ac:dyDescent="0.3">
      <c r="A36" s="4" t="s">
        <v>78</v>
      </c>
      <c r="D36" s="110"/>
    </row>
    <row r="37" spans="1:8" ht="15" thickBot="1" x14ac:dyDescent="0.35">
      <c r="A37" s="3" t="s">
        <v>79</v>
      </c>
      <c r="B37" s="13"/>
      <c r="C37" s="14"/>
      <c r="D37" s="110">
        <v>1500</v>
      </c>
    </row>
    <row r="38" spans="1:8" ht="15" thickBot="1" x14ac:dyDescent="0.35">
      <c r="A38" s="80" t="s">
        <v>80</v>
      </c>
      <c r="B38" s="81"/>
      <c r="C38" s="81"/>
      <c r="D38" s="82">
        <f>SUM(D35:D37)</f>
        <v>21500</v>
      </c>
    </row>
  </sheetData>
  <mergeCells count="3">
    <mergeCell ref="A1:D1"/>
    <mergeCell ref="F1:L1"/>
    <mergeCell ref="K3:M5"/>
  </mergeCells>
  <pageMargins left="0.23622047244094491" right="0.23622047244094491" top="0.74803149606299213" bottom="0.31496062992125984" header="0.31496062992125984" footer="0.19685039370078741"/>
  <pageSetup paperSize="9" scale="92" orientation="landscape" r:id="rId1"/>
  <headerFooter>
    <oddHeader>&amp;L&amp;G&amp;R&amp;D
&amp;A</oddHeader>
    <oddFooter>&amp;Cwww.gardochdjurhalsan.se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6051-321E-43A9-9560-B157761FE2AA}">
  <sheetPr>
    <tabColor rgb="FFFFCC10"/>
  </sheetPr>
  <dimension ref="A1:M38"/>
  <sheetViews>
    <sheetView zoomScaleNormal="100" workbookViewId="0">
      <selection activeCell="K3" sqref="K3:M5"/>
    </sheetView>
  </sheetViews>
  <sheetFormatPr defaultRowHeight="14.4" x14ac:dyDescent="0.3"/>
  <cols>
    <col min="1" max="1" width="26.33203125" bestFit="1" customWidth="1"/>
    <col min="4" max="4" width="11.109375" customWidth="1"/>
    <col min="5" max="5" width="4.6640625" customWidth="1"/>
    <col min="6" max="6" width="22.6640625" customWidth="1"/>
    <col min="7" max="7" width="11" customWidth="1"/>
    <col min="8" max="8" width="12.6640625" customWidth="1"/>
    <col min="9" max="9" width="12.44140625" customWidth="1"/>
    <col min="12" max="12" width="6.109375" customWidth="1"/>
  </cols>
  <sheetData>
    <row r="1" spans="1:13" ht="18" x14ac:dyDescent="0.35">
      <c r="A1" s="179" t="s">
        <v>83</v>
      </c>
      <c r="B1" s="179"/>
      <c r="C1" s="179"/>
      <c r="D1" s="179"/>
      <c r="F1" s="179" t="s">
        <v>84</v>
      </c>
      <c r="G1" s="179"/>
      <c r="H1" s="179"/>
      <c r="I1" s="179"/>
      <c r="J1" s="179"/>
      <c r="K1" s="179"/>
      <c r="L1" s="179"/>
    </row>
    <row r="2" spans="1:13" ht="5.4" customHeight="1" thickBot="1" x14ac:dyDescent="0.35">
      <c r="K2" s="1"/>
      <c r="L2" s="1"/>
    </row>
    <row r="3" spans="1:13" ht="15" thickBot="1" x14ac:dyDescent="0.35">
      <c r="A3" s="38" t="s">
        <v>1</v>
      </c>
      <c r="B3" s="39"/>
      <c r="C3" s="39"/>
      <c r="D3" s="32">
        <f>'Mark &amp; Etablering'!H8</f>
        <v>45000</v>
      </c>
      <c r="F3" s="135" t="s">
        <v>30</v>
      </c>
      <c r="G3" s="136"/>
      <c r="H3" s="136"/>
      <c r="I3" s="137"/>
      <c r="K3" s="178" t="s">
        <v>97</v>
      </c>
      <c r="L3" s="178"/>
      <c r="M3" s="178"/>
    </row>
    <row r="4" spans="1:13" ht="15" thickBot="1" x14ac:dyDescent="0.35">
      <c r="F4" s="138"/>
      <c r="G4" s="139" t="s">
        <v>31</v>
      </c>
      <c r="H4" s="139" t="s">
        <v>32</v>
      </c>
      <c r="I4" s="140" t="s">
        <v>33</v>
      </c>
      <c r="K4" s="178"/>
      <c r="L4" s="178"/>
      <c r="M4" s="178"/>
    </row>
    <row r="5" spans="1:13" ht="15" thickBot="1" x14ac:dyDescent="0.35">
      <c r="A5" s="52" t="s">
        <v>19</v>
      </c>
      <c r="B5" s="53"/>
      <c r="C5" s="53"/>
      <c r="D5" s="47">
        <f>'Mark &amp; Etablering'!H19</f>
        <v>8268</v>
      </c>
      <c r="F5" s="86" t="s">
        <v>34</v>
      </c>
      <c r="G5" s="88">
        <v>100000</v>
      </c>
      <c r="H5" s="112">
        <v>0.3</v>
      </c>
      <c r="I5" s="115">
        <f>G5*H5</f>
        <v>30000</v>
      </c>
      <c r="K5" s="178"/>
      <c r="L5" s="178"/>
      <c r="M5" s="178"/>
    </row>
    <row r="6" spans="1:13" ht="15" thickBot="1" x14ac:dyDescent="0.35">
      <c r="F6" s="86" t="s">
        <v>35</v>
      </c>
      <c r="G6" s="88"/>
      <c r="H6" s="112"/>
      <c r="I6" s="115">
        <f t="shared" ref="I6:I8" si="0">G6*H6</f>
        <v>0</v>
      </c>
      <c r="K6" s="1"/>
      <c r="L6" s="1"/>
    </row>
    <row r="7" spans="1:13" x14ac:dyDescent="0.3">
      <c r="A7" s="55" t="s">
        <v>36</v>
      </c>
      <c r="B7" s="56" t="s">
        <v>20</v>
      </c>
      <c r="C7" s="56" t="s">
        <v>21</v>
      </c>
      <c r="D7" s="57" t="s">
        <v>4</v>
      </c>
      <c r="F7" s="86"/>
      <c r="G7" s="88"/>
      <c r="H7" s="112"/>
      <c r="I7" s="115">
        <f t="shared" si="0"/>
        <v>0</v>
      </c>
    </row>
    <row r="8" spans="1:13" ht="15" thickBot="1" x14ac:dyDescent="0.35">
      <c r="A8" s="4" t="s">
        <v>37</v>
      </c>
      <c r="B8" s="88">
        <v>8</v>
      </c>
      <c r="C8" s="88">
        <v>756</v>
      </c>
      <c r="D8" s="103">
        <f>B8*C8</f>
        <v>6048</v>
      </c>
      <c r="F8" s="89"/>
      <c r="G8" s="113"/>
      <c r="H8" s="114"/>
      <c r="I8" s="115">
        <f t="shared" si="0"/>
        <v>0</v>
      </c>
    </row>
    <row r="9" spans="1:13" ht="15" thickBot="1" x14ac:dyDescent="0.35">
      <c r="A9" s="4" t="s">
        <v>38</v>
      </c>
      <c r="B9" s="88">
        <v>8</v>
      </c>
      <c r="C9" s="88">
        <v>756</v>
      </c>
      <c r="D9" s="85">
        <f>B9*C9</f>
        <v>6048</v>
      </c>
      <c r="F9" s="141" t="s">
        <v>4</v>
      </c>
      <c r="G9" s="117">
        <f>SUM(G5:G8)</f>
        <v>100000</v>
      </c>
      <c r="H9" s="142"/>
      <c r="I9" s="116">
        <f>SUM(I5:I8)</f>
        <v>30000</v>
      </c>
    </row>
    <row r="10" spans="1:13" ht="15" thickBot="1" x14ac:dyDescent="0.35">
      <c r="A10" s="4" t="s">
        <v>39</v>
      </c>
      <c r="B10" s="6"/>
      <c r="C10" s="6"/>
      <c r="D10" s="105"/>
    </row>
    <row r="11" spans="1:13" ht="15" thickBot="1" x14ac:dyDescent="0.35">
      <c r="A11" s="3"/>
      <c r="B11" s="7"/>
      <c r="C11" s="8"/>
      <c r="D11" s="106"/>
      <c r="F11" s="135" t="s">
        <v>41</v>
      </c>
      <c r="G11" s="143" t="s">
        <v>42</v>
      </c>
      <c r="H11" s="143" t="s">
        <v>43</v>
      </c>
      <c r="I11" s="143" t="s">
        <v>44</v>
      </c>
      <c r="J11" s="136"/>
      <c r="K11" s="137"/>
    </row>
    <row r="12" spans="1:13" ht="13.95" customHeight="1" thickBot="1" x14ac:dyDescent="0.35">
      <c r="A12" s="58" t="s">
        <v>45</v>
      </c>
      <c r="B12" s="59">
        <f>SUM(B8:B11)</f>
        <v>16</v>
      </c>
      <c r="C12" s="59" t="s">
        <v>27</v>
      </c>
      <c r="D12" s="60">
        <f>SUM(D8:D11)</f>
        <v>12096</v>
      </c>
      <c r="F12" s="144"/>
      <c r="G12" s="145" t="s">
        <v>46</v>
      </c>
      <c r="H12" s="145" t="s">
        <v>47</v>
      </c>
      <c r="I12" s="145" t="s">
        <v>48</v>
      </c>
      <c r="J12" s="139" t="s">
        <v>32</v>
      </c>
      <c r="K12" s="140" t="s">
        <v>33</v>
      </c>
    </row>
    <row r="13" spans="1:13" ht="15" thickBot="1" x14ac:dyDescent="0.35">
      <c r="F13" s="86" t="s">
        <v>49</v>
      </c>
      <c r="G13" s="88">
        <v>1600</v>
      </c>
      <c r="H13" s="88">
        <v>300</v>
      </c>
      <c r="I13" s="118">
        <f>G13*$H$13</f>
        <v>480000</v>
      </c>
      <c r="J13" s="123">
        <v>0.3</v>
      </c>
      <c r="K13" s="115">
        <f>I13*J13</f>
        <v>144000</v>
      </c>
    </row>
    <row r="14" spans="1:13" x14ac:dyDescent="0.3">
      <c r="A14" s="62" t="s">
        <v>50</v>
      </c>
      <c r="B14" s="63" t="s">
        <v>20</v>
      </c>
      <c r="C14" s="63" t="s">
        <v>21</v>
      </c>
      <c r="D14" s="64" t="s">
        <v>4</v>
      </c>
      <c r="F14" s="86" t="s">
        <v>51</v>
      </c>
      <c r="G14" s="88"/>
      <c r="H14" s="88"/>
      <c r="I14" s="118">
        <f>G14*$H$14</f>
        <v>0</v>
      </c>
      <c r="J14" s="112">
        <v>0.32</v>
      </c>
      <c r="K14" s="115">
        <f t="shared" ref="K14" si="1">I14*J14</f>
        <v>0</v>
      </c>
    </row>
    <row r="15" spans="1:13" x14ac:dyDescent="0.3">
      <c r="A15" s="4" t="s">
        <v>52</v>
      </c>
      <c r="B15" s="88"/>
      <c r="C15" s="88"/>
      <c r="D15" s="103">
        <f>B15*C15</f>
        <v>0</v>
      </c>
      <c r="F15" s="86"/>
      <c r="G15" s="88"/>
      <c r="H15" s="88"/>
      <c r="I15" s="119"/>
      <c r="J15" s="112"/>
      <c r="K15" s="122"/>
    </row>
    <row r="16" spans="1:13" ht="15" thickBot="1" x14ac:dyDescent="0.35">
      <c r="A16" s="4" t="s">
        <v>53</v>
      </c>
      <c r="B16" s="6"/>
      <c r="C16" s="6"/>
      <c r="D16" s="105"/>
      <c r="F16" s="89"/>
      <c r="G16" s="113"/>
      <c r="H16" s="113"/>
      <c r="I16" s="120">
        <f>G16*$H$16</f>
        <v>0</v>
      </c>
      <c r="J16" s="114">
        <v>0.5</v>
      </c>
      <c r="K16" s="115">
        <f>I16*J16</f>
        <v>0</v>
      </c>
    </row>
    <row r="17" spans="1:11" ht="15" thickBot="1" x14ac:dyDescent="0.35">
      <c r="A17" s="4" t="s">
        <v>54</v>
      </c>
      <c r="B17" s="6"/>
      <c r="C17" s="6"/>
      <c r="D17" s="106"/>
      <c r="F17" s="141" t="s">
        <v>4</v>
      </c>
      <c r="G17" s="146"/>
      <c r="H17" s="142"/>
      <c r="I17" s="121">
        <f>SUM(I13:I16)</f>
        <v>480000</v>
      </c>
      <c r="J17" s="142"/>
      <c r="K17" s="116">
        <f>SUM(K13:K16)</f>
        <v>144000</v>
      </c>
    </row>
    <row r="18" spans="1:11" ht="15" thickBot="1" x14ac:dyDescent="0.35">
      <c r="A18" s="65" t="s">
        <v>55</v>
      </c>
      <c r="B18" s="66">
        <f>SUM(B15:B17)</f>
        <v>0</v>
      </c>
      <c r="C18" s="66" t="s">
        <v>27</v>
      </c>
      <c r="D18" s="67">
        <f>SUM(D15:D17)</f>
        <v>0</v>
      </c>
      <c r="F18" s="1"/>
    </row>
    <row r="19" spans="1:11" ht="15" thickBot="1" x14ac:dyDescent="0.35">
      <c r="F19" s="147" t="s">
        <v>56</v>
      </c>
      <c r="G19" s="124">
        <f>B12+B18+B32</f>
        <v>666</v>
      </c>
      <c r="H19" s="148" t="s">
        <v>27</v>
      </c>
    </row>
    <row r="20" spans="1:11" ht="15" thickBot="1" x14ac:dyDescent="0.35">
      <c r="A20" s="69" t="s">
        <v>57</v>
      </c>
      <c r="B20" s="70" t="s">
        <v>20</v>
      </c>
      <c r="C20" s="70" t="s">
        <v>21</v>
      </c>
      <c r="D20" s="71" t="s">
        <v>4</v>
      </c>
    </row>
    <row r="21" spans="1:11" ht="15" thickBot="1" x14ac:dyDescent="0.35">
      <c r="A21" s="4" t="s">
        <v>58</v>
      </c>
      <c r="B21" s="87">
        <v>10</v>
      </c>
      <c r="C21" s="109">
        <v>200</v>
      </c>
      <c r="D21" s="107">
        <f>B21*C21</f>
        <v>2000</v>
      </c>
      <c r="F21" s="147" t="s">
        <v>59</v>
      </c>
      <c r="G21" s="125">
        <f>D3+D5+D18+D12+D32+D38</f>
        <v>362044</v>
      </c>
      <c r="H21" s="149" t="s">
        <v>60</v>
      </c>
    </row>
    <row r="22" spans="1:11" ht="15" thickBot="1" x14ac:dyDescent="0.35">
      <c r="A22" s="4" t="s">
        <v>61</v>
      </c>
      <c r="B22" s="87">
        <v>20</v>
      </c>
      <c r="C22" s="109">
        <v>1606</v>
      </c>
      <c r="D22" s="108">
        <f>B22*C22</f>
        <v>32120</v>
      </c>
    </row>
    <row r="23" spans="1:11" ht="15" thickBot="1" x14ac:dyDescent="0.35">
      <c r="A23" s="4" t="s">
        <v>62</v>
      </c>
      <c r="B23" s="87">
        <v>20</v>
      </c>
      <c r="C23" s="109">
        <v>1600</v>
      </c>
      <c r="D23" s="108">
        <f>B23*C23</f>
        <v>32000</v>
      </c>
      <c r="F23" s="150" t="s">
        <v>63</v>
      </c>
      <c r="G23" s="126">
        <f>I9+K17</f>
        <v>174000</v>
      </c>
      <c r="H23" s="151" t="s">
        <v>33</v>
      </c>
    </row>
    <row r="24" spans="1:11" ht="15" thickBot="1" x14ac:dyDescent="0.35">
      <c r="A24" s="4" t="s">
        <v>64</v>
      </c>
      <c r="B24" s="87">
        <v>40</v>
      </c>
      <c r="C24" s="109">
        <v>1772</v>
      </c>
      <c r="D24" s="108">
        <f t="shared" ref="D24" si="2">B24*C24</f>
        <v>70880</v>
      </c>
      <c r="G24" s="1"/>
    </row>
    <row r="25" spans="1:11" ht="15" thickBot="1" x14ac:dyDescent="0.35">
      <c r="A25" s="4" t="s">
        <v>65</v>
      </c>
      <c r="B25" s="87">
        <v>500</v>
      </c>
      <c r="C25" s="109">
        <v>100</v>
      </c>
      <c r="D25" s="108">
        <f>B25*C25</f>
        <v>50000</v>
      </c>
      <c r="F25" s="147" t="s">
        <v>59</v>
      </c>
      <c r="G25" s="127">
        <f>G21/G23</f>
        <v>2.0807126436781611</v>
      </c>
      <c r="H25" s="149" t="s">
        <v>66</v>
      </c>
    </row>
    <row r="26" spans="1:11" ht="15" thickBot="1" x14ac:dyDescent="0.35">
      <c r="A26" s="4" t="s">
        <v>67</v>
      </c>
      <c r="B26" s="98"/>
      <c r="C26" s="98"/>
      <c r="D26" s="108">
        <f>B26*C26</f>
        <v>0</v>
      </c>
    </row>
    <row r="27" spans="1:11" x14ac:dyDescent="0.3">
      <c r="A27" s="4" t="s">
        <v>68</v>
      </c>
      <c r="B27" s="87">
        <v>30</v>
      </c>
      <c r="C27" s="109">
        <v>2100</v>
      </c>
      <c r="D27" s="108">
        <f>B27*C27</f>
        <v>63000</v>
      </c>
      <c r="F27" s="153" t="s">
        <v>69</v>
      </c>
      <c r="G27" s="154" t="s">
        <v>66</v>
      </c>
    </row>
    <row r="28" spans="1:11" x14ac:dyDescent="0.3">
      <c r="A28" s="4" t="s">
        <v>70</v>
      </c>
      <c r="B28" s="87">
        <v>30</v>
      </c>
      <c r="C28" s="109">
        <v>756</v>
      </c>
      <c r="D28" s="108">
        <f>B28*C28</f>
        <v>22680</v>
      </c>
      <c r="F28" s="40" t="s">
        <v>1</v>
      </c>
      <c r="G28" s="128">
        <f>D3/G23</f>
        <v>0.25862068965517243</v>
      </c>
      <c r="H28" s="12"/>
    </row>
    <row r="29" spans="1:11" x14ac:dyDescent="0.3">
      <c r="A29" s="4" t="s">
        <v>71</v>
      </c>
      <c r="B29" s="98"/>
      <c r="C29" s="98"/>
      <c r="D29" s="108">
        <f>B29*C29</f>
        <v>0</v>
      </c>
      <c r="F29" s="54" t="s">
        <v>19</v>
      </c>
      <c r="G29" s="129">
        <f>D5/G23</f>
        <v>4.7517241379310342E-2</v>
      </c>
      <c r="H29" s="12"/>
    </row>
    <row r="30" spans="1:11" x14ac:dyDescent="0.3">
      <c r="A30" s="4" t="s">
        <v>72</v>
      </c>
      <c r="D30" s="110"/>
      <c r="F30" s="61" t="s">
        <v>36</v>
      </c>
      <c r="G30" s="130">
        <f>D12/G23</f>
        <v>6.9517241379310341E-2</v>
      </c>
      <c r="H30" s="12"/>
    </row>
    <row r="31" spans="1:11" ht="15" thickBot="1" x14ac:dyDescent="0.35">
      <c r="A31" s="4" t="s">
        <v>73</v>
      </c>
      <c r="D31" s="110">
        <v>2500</v>
      </c>
      <c r="F31" s="68" t="s">
        <v>50</v>
      </c>
      <c r="G31" s="131">
        <f>D18/G23</f>
        <v>0</v>
      </c>
      <c r="H31" s="12"/>
    </row>
    <row r="32" spans="1:11" ht="15" thickBot="1" x14ac:dyDescent="0.35">
      <c r="A32" s="72" t="s">
        <v>74</v>
      </c>
      <c r="B32" s="73">
        <f>SUM(B21:B28)</f>
        <v>650</v>
      </c>
      <c r="C32" s="74" t="s">
        <v>27</v>
      </c>
      <c r="D32" s="75">
        <f>SUM(D21:D31)</f>
        <v>275180</v>
      </c>
      <c r="F32" s="76" t="s">
        <v>57</v>
      </c>
      <c r="G32" s="132">
        <f>D32/G23</f>
        <v>1.5814942528735632</v>
      </c>
      <c r="H32" s="12"/>
    </row>
    <row r="33" spans="1:8" ht="13.2" customHeight="1" thickBot="1" x14ac:dyDescent="0.35">
      <c r="F33" s="83" t="s">
        <v>75</v>
      </c>
      <c r="G33" s="133">
        <f>D38/G23</f>
        <v>0.1235632183908046</v>
      </c>
      <c r="H33" s="12"/>
    </row>
    <row r="34" spans="1:8" ht="15" thickBot="1" x14ac:dyDescent="0.35">
      <c r="A34" s="77" t="s">
        <v>75</v>
      </c>
      <c r="B34" s="78"/>
      <c r="C34" s="78"/>
      <c r="D34" s="79" t="s">
        <v>4</v>
      </c>
      <c r="F34" s="141" t="s">
        <v>76</v>
      </c>
      <c r="G34" s="134">
        <f>SUM(G28:G33)</f>
        <v>2.0807126436781607</v>
      </c>
    </row>
    <row r="35" spans="1:8" x14ac:dyDescent="0.3">
      <c r="A35" s="4" t="s">
        <v>77</v>
      </c>
      <c r="D35" s="152">
        <v>20000</v>
      </c>
    </row>
    <row r="36" spans="1:8" x14ac:dyDescent="0.3">
      <c r="A36" s="4" t="s">
        <v>78</v>
      </c>
      <c r="D36" s="110"/>
    </row>
    <row r="37" spans="1:8" ht="15" thickBot="1" x14ac:dyDescent="0.35">
      <c r="A37" s="3" t="s">
        <v>79</v>
      </c>
      <c r="B37" s="13"/>
      <c r="C37" s="14"/>
      <c r="D37" s="110">
        <v>1500</v>
      </c>
    </row>
    <row r="38" spans="1:8" ht="15" thickBot="1" x14ac:dyDescent="0.35">
      <c r="A38" s="80" t="s">
        <v>80</v>
      </c>
      <c r="B38" s="81"/>
      <c r="C38" s="81"/>
      <c r="D38" s="82">
        <f>SUM(D35:D37)</f>
        <v>21500</v>
      </c>
    </row>
  </sheetData>
  <mergeCells count="3">
    <mergeCell ref="A1:D1"/>
    <mergeCell ref="F1:L1"/>
    <mergeCell ref="K3:M5"/>
  </mergeCells>
  <pageMargins left="0.23622047244094491" right="0.23622047244094491" top="0.74803149606299213" bottom="0.31496062992125984" header="0.31496062992125984" footer="0.19685039370078741"/>
  <pageSetup paperSize="9" scale="92" orientation="landscape" r:id="rId1"/>
  <headerFooter>
    <oddHeader>&amp;L&amp;G&amp;R&amp;D
&amp;A</oddHeader>
    <oddFooter>&amp;Cwww.gardochdjurhalsan.se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E91D-4F2E-4A67-B32C-4B19963EACE3}">
  <sheetPr>
    <tabColor rgb="FFFFCC10"/>
  </sheetPr>
  <dimension ref="A1:M38"/>
  <sheetViews>
    <sheetView zoomScaleNormal="100" workbookViewId="0">
      <selection activeCell="K3" sqref="K3:M5"/>
    </sheetView>
  </sheetViews>
  <sheetFormatPr defaultRowHeight="14.4" x14ac:dyDescent="0.3"/>
  <cols>
    <col min="1" max="1" width="26.33203125" bestFit="1" customWidth="1"/>
    <col min="4" max="4" width="11.109375" customWidth="1"/>
    <col min="5" max="5" width="4.6640625" customWidth="1"/>
    <col min="6" max="6" width="22.6640625" customWidth="1"/>
    <col min="7" max="7" width="11" customWidth="1"/>
    <col min="8" max="8" width="12.6640625" customWidth="1"/>
    <col min="9" max="9" width="12.44140625" customWidth="1"/>
    <col min="12" max="12" width="6.109375" customWidth="1"/>
  </cols>
  <sheetData>
    <row r="1" spans="1:13" ht="18" x14ac:dyDescent="0.35">
      <c r="A1" s="179" t="s">
        <v>85</v>
      </c>
      <c r="B1" s="179"/>
      <c r="C1" s="179"/>
      <c r="D1" s="179"/>
      <c r="F1" s="179" t="s">
        <v>86</v>
      </c>
      <c r="G1" s="179"/>
      <c r="H1" s="179"/>
      <c r="I1" s="179"/>
      <c r="J1" s="179"/>
      <c r="K1" s="179"/>
      <c r="L1" s="179"/>
    </row>
    <row r="2" spans="1:13" ht="5.4" customHeight="1" thickBot="1" x14ac:dyDescent="0.35">
      <c r="K2" s="1"/>
      <c r="L2" s="1"/>
    </row>
    <row r="3" spans="1:13" ht="15" thickBot="1" x14ac:dyDescent="0.35">
      <c r="A3" s="38" t="s">
        <v>1</v>
      </c>
      <c r="B3" s="39"/>
      <c r="C3" s="39"/>
      <c r="D3" s="32">
        <f>'Mark &amp; Etablering'!H9</f>
        <v>7500</v>
      </c>
      <c r="F3" s="135" t="s">
        <v>30</v>
      </c>
      <c r="G3" s="136"/>
      <c r="H3" s="136"/>
      <c r="I3" s="137"/>
      <c r="K3" s="178" t="s">
        <v>97</v>
      </c>
      <c r="L3" s="178"/>
      <c r="M3" s="178"/>
    </row>
    <row r="4" spans="1:13" ht="15" thickBot="1" x14ac:dyDescent="0.35">
      <c r="F4" s="138"/>
      <c r="G4" s="139" t="s">
        <v>31</v>
      </c>
      <c r="H4" s="139" t="s">
        <v>32</v>
      </c>
      <c r="I4" s="140" t="s">
        <v>33</v>
      </c>
      <c r="K4" s="178"/>
      <c r="L4" s="178"/>
      <c r="M4" s="178"/>
    </row>
    <row r="5" spans="1:13" ht="15" thickBot="1" x14ac:dyDescent="0.35">
      <c r="A5" s="52" t="s">
        <v>19</v>
      </c>
      <c r="B5" s="53"/>
      <c r="C5" s="53"/>
      <c r="D5" s="47">
        <f>'Mark &amp; Etablering'!H20</f>
        <v>1378</v>
      </c>
      <c r="F5" s="86" t="s">
        <v>34</v>
      </c>
      <c r="G5" s="88"/>
      <c r="H5" s="112">
        <v>0.3</v>
      </c>
      <c r="I5" s="115">
        <f>G5*H5</f>
        <v>0</v>
      </c>
      <c r="K5" s="178"/>
      <c r="L5" s="178"/>
      <c r="M5" s="178"/>
    </row>
    <row r="6" spans="1:13" ht="15" thickBot="1" x14ac:dyDescent="0.35">
      <c r="F6" s="86" t="s">
        <v>35</v>
      </c>
      <c r="G6" s="88"/>
      <c r="H6" s="112"/>
      <c r="I6" s="115">
        <f>G6*H6</f>
        <v>0</v>
      </c>
      <c r="K6" s="1"/>
      <c r="L6" s="1"/>
    </row>
    <row r="7" spans="1:13" x14ac:dyDescent="0.3">
      <c r="A7" s="55" t="s">
        <v>36</v>
      </c>
      <c r="B7" s="56" t="s">
        <v>20</v>
      </c>
      <c r="C7" s="56" t="s">
        <v>21</v>
      </c>
      <c r="D7" s="57" t="s">
        <v>4</v>
      </c>
      <c r="F7" s="86"/>
      <c r="G7" s="88"/>
      <c r="H7" s="112"/>
      <c r="I7" s="115">
        <f>G7*H7</f>
        <v>0</v>
      </c>
    </row>
    <row r="8" spans="1:13" ht="15" thickBot="1" x14ac:dyDescent="0.35">
      <c r="A8" s="4" t="s">
        <v>37</v>
      </c>
      <c r="B8" s="88">
        <v>1</v>
      </c>
      <c r="C8" s="88">
        <v>756</v>
      </c>
      <c r="D8" s="103">
        <f>B8*C8</f>
        <v>756</v>
      </c>
      <c r="F8" s="89"/>
      <c r="G8" s="113"/>
      <c r="H8" s="114"/>
      <c r="I8" s="115">
        <f>G8*H8</f>
        <v>0</v>
      </c>
    </row>
    <row r="9" spans="1:13" ht="15" thickBot="1" x14ac:dyDescent="0.35">
      <c r="A9" s="4" t="s">
        <v>38</v>
      </c>
      <c r="B9" s="88">
        <v>1</v>
      </c>
      <c r="C9" s="88">
        <v>756</v>
      </c>
      <c r="D9" s="85">
        <f>B9*C9</f>
        <v>756</v>
      </c>
      <c r="F9" s="141" t="s">
        <v>4</v>
      </c>
      <c r="G9" s="117">
        <f>SUM(G5:G8)</f>
        <v>0</v>
      </c>
      <c r="H9" s="142"/>
      <c r="I9" s="116">
        <f>SUM(I5:I8)</f>
        <v>0</v>
      </c>
    </row>
    <row r="10" spans="1:13" ht="15" thickBot="1" x14ac:dyDescent="0.35">
      <c r="A10" s="4" t="s">
        <v>39</v>
      </c>
      <c r="B10" s="6"/>
      <c r="C10" s="6"/>
      <c r="D10" s="105"/>
    </row>
    <row r="11" spans="1:13" ht="15" thickBot="1" x14ac:dyDescent="0.35">
      <c r="A11" s="3"/>
      <c r="B11" s="7"/>
      <c r="C11" s="8"/>
      <c r="D11" s="106"/>
      <c r="F11" s="135" t="s">
        <v>41</v>
      </c>
      <c r="G11" s="143" t="s">
        <v>42</v>
      </c>
      <c r="H11" s="143" t="s">
        <v>43</v>
      </c>
      <c r="I11" s="143" t="s">
        <v>44</v>
      </c>
      <c r="J11" s="136"/>
      <c r="K11" s="137"/>
    </row>
    <row r="12" spans="1:13" ht="13.95" customHeight="1" thickBot="1" x14ac:dyDescent="0.35">
      <c r="A12" s="58" t="s">
        <v>45</v>
      </c>
      <c r="B12" s="59">
        <f>SUM(B8:B11)</f>
        <v>2</v>
      </c>
      <c r="C12" s="59" t="s">
        <v>27</v>
      </c>
      <c r="D12" s="60">
        <f>SUM(D8:D11)</f>
        <v>1512</v>
      </c>
      <c r="F12" s="144"/>
      <c r="G12" s="145" t="s">
        <v>46</v>
      </c>
      <c r="H12" s="145" t="s">
        <v>47</v>
      </c>
      <c r="I12" s="145" t="s">
        <v>48</v>
      </c>
      <c r="J12" s="139" t="s">
        <v>32</v>
      </c>
      <c r="K12" s="140" t="s">
        <v>33</v>
      </c>
    </row>
    <row r="13" spans="1:13" ht="15" thickBot="1" x14ac:dyDescent="0.35">
      <c r="F13" s="86" t="s">
        <v>49</v>
      </c>
      <c r="G13" s="88">
        <v>100</v>
      </c>
      <c r="H13" s="88">
        <v>300</v>
      </c>
      <c r="I13" s="118">
        <f>G13*$H$13</f>
        <v>30000</v>
      </c>
      <c r="J13" s="123">
        <v>0.3</v>
      </c>
      <c r="K13" s="115">
        <f>I13*J13</f>
        <v>9000</v>
      </c>
    </row>
    <row r="14" spans="1:13" x14ac:dyDescent="0.3">
      <c r="A14" s="62" t="s">
        <v>50</v>
      </c>
      <c r="B14" s="63" t="s">
        <v>20</v>
      </c>
      <c r="C14" s="63" t="s">
        <v>21</v>
      </c>
      <c r="D14" s="64" t="s">
        <v>4</v>
      </c>
      <c r="F14" s="86" t="s">
        <v>51</v>
      </c>
      <c r="G14" s="88"/>
      <c r="H14" s="88"/>
      <c r="I14" s="118">
        <f>G14*$H$14</f>
        <v>0</v>
      </c>
      <c r="J14" s="112">
        <v>0.32</v>
      </c>
      <c r="K14" s="115">
        <f t="shared" ref="K14" si="0">I14*J14</f>
        <v>0</v>
      </c>
    </row>
    <row r="15" spans="1:13" x14ac:dyDescent="0.3">
      <c r="A15" s="4" t="s">
        <v>52</v>
      </c>
      <c r="B15" s="88"/>
      <c r="C15" s="88">
        <v>756</v>
      </c>
      <c r="D15" s="103">
        <f>B15*C15</f>
        <v>0</v>
      </c>
      <c r="F15" s="86"/>
      <c r="G15" s="88"/>
      <c r="H15" s="88"/>
      <c r="I15" s="119"/>
      <c r="J15" s="112"/>
      <c r="K15" s="122"/>
    </row>
    <row r="16" spans="1:13" ht="15" thickBot="1" x14ac:dyDescent="0.35">
      <c r="A16" s="4" t="s">
        <v>53</v>
      </c>
      <c r="B16" s="6"/>
      <c r="C16" s="6"/>
      <c r="D16" s="105"/>
      <c r="F16" s="89"/>
      <c r="G16" s="113"/>
      <c r="H16" s="113"/>
      <c r="I16" s="120">
        <f>G16*$H$16</f>
        <v>0</v>
      </c>
      <c r="J16" s="114">
        <v>0.5</v>
      </c>
      <c r="K16" s="115">
        <f>I16*J16</f>
        <v>0</v>
      </c>
    </row>
    <row r="17" spans="1:11" ht="15" thickBot="1" x14ac:dyDescent="0.35">
      <c r="A17" s="4" t="s">
        <v>54</v>
      </c>
      <c r="B17" s="6"/>
      <c r="C17" s="6"/>
      <c r="D17" s="106"/>
      <c r="F17" s="141" t="s">
        <v>4</v>
      </c>
      <c r="G17" s="146"/>
      <c r="H17" s="142"/>
      <c r="I17" s="121">
        <f>SUM(I13:I16)</f>
        <v>30000</v>
      </c>
      <c r="J17" s="142"/>
      <c r="K17" s="116">
        <f>SUM(K13:K16)</f>
        <v>9000</v>
      </c>
    </row>
    <row r="18" spans="1:11" ht="15" thickBot="1" x14ac:dyDescent="0.35">
      <c r="A18" s="65" t="s">
        <v>55</v>
      </c>
      <c r="B18" s="66">
        <f>SUM(B15:B17)</f>
        <v>0</v>
      </c>
      <c r="C18" s="66" t="s">
        <v>27</v>
      </c>
      <c r="D18" s="67">
        <f>SUM(D15:D17)</f>
        <v>0</v>
      </c>
      <c r="F18" s="1"/>
    </row>
    <row r="19" spans="1:11" ht="15" thickBot="1" x14ac:dyDescent="0.35">
      <c r="F19" s="147" t="s">
        <v>56</v>
      </c>
      <c r="G19" s="124">
        <f>B12+B18+B32</f>
        <v>111</v>
      </c>
      <c r="H19" s="148" t="s">
        <v>27</v>
      </c>
    </row>
    <row r="20" spans="1:11" ht="15" thickBot="1" x14ac:dyDescent="0.35">
      <c r="A20" s="69" t="s">
        <v>57</v>
      </c>
      <c r="B20" s="70" t="s">
        <v>20</v>
      </c>
      <c r="C20" s="70" t="s">
        <v>21</v>
      </c>
      <c r="D20" s="71" t="s">
        <v>4</v>
      </c>
    </row>
    <row r="21" spans="1:11" ht="15" thickBot="1" x14ac:dyDescent="0.35">
      <c r="A21" s="4" t="s">
        <v>58</v>
      </c>
      <c r="B21" s="87"/>
      <c r="C21" s="109">
        <v>200</v>
      </c>
      <c r="D21" s="107">
        <f>B21*C21</f>
        <v>0</v>
      </c>
      <c r="F21" s="147" t="s">
        <v>59</v>
      </c>
      <c r="G21" s="125">
        <f>D3+D5+D18+D12+D32+D38</f>
        <v>37476</v>
      </c>
      <c r="H21" s="149" t="s">
        <v>60</v>
      </c>
    </row>
    <row r="22" spans="1:11" ht="15" thickBot="1" x14ac:dyDescent="0.35">
      <c r="A22" s="4" t="s">
        <v>61</v>
      </c>
      <c r="B22" s="87">
        <v>5</v>
      </c>
      <c r="C22" s="109">
        <v>1606</v>
      </c>
      <c r="D22" s="108">
        <f>B22*C22</f>
        <v>8030</v>
      </c>
    </row>
    <row r="23" spans="1:11" ht="15" thickBot="1" x14ac:dyDescent="0.35">
      <c r="A23" s="4" t="s">
        <v>62</v>
      </c>
      <c r="B23" s="87">
        <v>2</v>
      </c>
      <c r="C23" s="109">
        <v>1600</v>
      </c>
      <c r="D23" s="108">
        <f>B23*C23</f>
        <v>3200</v>
      </c>
      <c r="F23" s="150" t="s">
        <v>63</v>
      </c>
      <c r="G23" s="126">
        <f>I9+K17</f>
        <v>9000</v>
      </c>
      <c r="H23" s="151" t="s">
        <v>33</v>
      </c>
    </row>
    <row r="24" spans="1:11" ht="15" thickBot="1" x14ac:dyDescent="0.35">
      <c r="A24" s="4" t="s">
        <v>64</v>
      </c>
      <c r="B24" s="87"/>
      <c r="C24" s="109">
        <v>1772</v>
      </c>
      <c r="D24" s="108">
        <f t="shared" ref="D24" si="1">B24*C24</f>
        <v>0</v>
      </c>
      <c r="G24" s="1"/>
    </row>
    <row r="25" spans="1:11" ht="15" thickBot="1" x14ac:dyDescent="0.35">
      <c r="A25" s="4" t="s">
        <v>65</v>
      </c>
      <c r="B25" s="87">
        <v>100</v>
      </c>
      <c r="C25" s="109">
        <v>100</v>
      </c>
      <c r="D25" s="108">
        <f>B25*C25</f>
        <v>10000</v>
      </c>
      <c r="F25" s="147" t="s">
        <v>59</v>
      </c>
      <c r="G25" s="127">
        <f>G21/G23</f>
        <v>4.1639999999999997</v>
      </c>
      <c r="H25" s="149" t="s">
        <v>66</v>
      </c>
    </row>
    <row r="26" spans="1:11" ht="15" thickBot="1" x14ac:dyDescent="0.35">
      <c r="A26" s="4" t="s">
        <v>67</v>
      </c>
      <c r="B26" s="98"/>
      <c r="C26" s="98"/>
      <c r="D26" s="108">
        <f>B26*C26</f>
        <v>0</v>
      </c>
    </row>
    <row r="27" spans="1:11" x14ac:dyDescent="0.3">
      <c r="A27" s="4" t="s">
        <v>68</v>
      </c>
      <c r="B27" s="87">
        <v>1</v>
      </c>
      <c r="C27" s="109">
        <v>2100</v>
      </c>
      <c r="D27" s="108">
        <f>B27*C27</f>
        <v>2100</v>
      </c>
      <c r="F27" s="153" t="s">
        <v>69</v>
      </c>
      <c r="G27" s="154" t="s">
        <v>66</v>
      </c>
    </row>
    <row r="28" spans="1:11" x14ac:dyDescent="0.3">
      <c r="A28" s="4" t="s">
        <v>70</v>
      </c>
      <c r="B28" s="87">
        <v>1</v>
      </c>
      <c r="C28" s="109">
        <v>756</v>
      </c>
      <c r="D28" s="108">
        <f>B28*C28</f>
        <v>756</v>
      </c>
      <c r="F28" s="40" t="s">
        <v>1</v>
      </c>
      <c r="G28" s="128">
        <f>D3/G23</f>
        <v>0.83333333333333337</v>
      </c>
      <c r="H28" s="12"/>
    </row>
    <row r="29" spans="1:11" x14ac:dyDescent="0.3">
      <c r="A29" s="4" t="s">
        <v>71</v>
      </c>
      <c r="B29" s="98"/>
      <c r="C29" s="98"/>
      <c r="D29" s="108">
        <f>B29*C29</f>
        <v>0</v>
      </c>
      <c r="F29" s="54" t="s">
        <v>19</v>
      </c>
      <c r="G29" s="129">
        <f>D5/G23</f>
        <v>0.15311111111111111</v>
      </c>
      <c r="H29" s="12"/>
    </row>
    <row r="30" spans="1:11" x14ac:dyDescent="0.3">
      <c r="A30" s="4" t="s">
        <v>72</v>
      </c>
      <c r="D30" s="110"/>
      <c r="F30" s="61" t="s">
        <v>36</v>
      </c>
      <c r="G30" s="130">
        <f>D12/G23</f>
        <v>0.16800000000000001</v>
      </c>
      <c r="H30" s="12"/>
    </row>
    <row r="31" spans="1:11" ht="15" thickBot="1" x14ac:dyDescent="0.35">
      <c r="A31" s="4" t="s">
        <v>73</v>
      </c>
      <c r="D31" s="110">
        <v>2500</v>
      </c>
      <c r="F31" s="68" t="s">
        <v>50</v>
      </c>
      <c r="G31" s="131">
        <f>D18/G23</f>
        <v>0</v>
      </c>
      <c r="H31" s="12"/>
    </row>
    <row r="32" spans="1:11" ht="15" thickBot="1" x14ac:dyDescent="0.35">
      <c r="A32" s="72" t="s">
        <v>74</v>
      </c>
      <c r="B32" s="73">
        <f>SUM(B21:B28)</f>
        <v>109</v>
      </c>
      <c r="C32" s="74" t="s">
        <v>27</v>
      </c>
      <c r="D32" s="75">
        <f>SUM(D21:D31)</f>
        <v>26586</v>
      </c>
      <c r="F32" s="76" t="s">
        <v>57</v>
      </c>
      <c r="G32" s="132">
        <f>D32/G23</f>
        <v>2.9540000000000002</v>
      </c>
      <c r="H32" s="12"/>
    </row>
    <row r="33" spans="1:8" ht="13.2" customHeight="1" thickBot="1" x14ac:dyDescent="0.35">
      <c r="F33" s="83" t="s">
        <v>75</v>
      </c>
      <c r="G33" s="133">
        <f>D38/G23</f>
        <v>5.5555555555555552E-2</v>
      </c>
      <c r="H33" s="12"/>
    </row>
    <row r="34" spans="1:8" ht="15" thickBot="1" x14ac:dyDescent="0.35">
      <c r="A34" s="77" t="s">
        <v>75</v>
      </c>
      <c r="B34" s="78"/>
      <c r="C34" s="78"/>
      <c r="D34" s="79" t="s">
        <v>4</v>
      </c>
      <c r="F34" s="141" t="s">
        <v>76</v>
      </c>
      <c r="G34" s="134">
        <f>SUM(G28:G33)</f>
        <v>4.1639999999999997</v>
      </c>
    </row>
    <row r="35" spans="1:8" x14ac:dyDescent="0.3">
      <c r="A35" s="4" t="s">
        <v>77</v>
      </c>
      <c r="D35" s="152"/>
    </row>
    <row r="36" spans="1:8" x14ac:dyDescent="0.3">
      <c r="A36" s="4" t="s">
        <v>78</v>
      </c>
      <c r="D36" s="110"/>
    </row>
    <row r="37" spans="1:8" ht="15" thickBot="1" x14ac:dyDescent="0.35">
      <c r="A37" s="3" t="s">
        <v>79</v>
      </c>
      <c r="B37" s="13"/>
      <c r="C37" s="14"/>
      <c r="D37" s="110">
        <v>500</v>
      </c>
    </row>
    <row r="38" spans="1:8" ht="15" thickBot="1" x14ac:dyDescent="0.35">
      <c r="A38" s="80" t="s">
        <v>80</v>
      </c>
      <c r="B38" s="81"/>
      <c r="C38" s="81"/>
      <c r="D38" s="82">
        <f>SUM(D35:D37)</f>
        <v>500</v>
      </c>
    </row>
  </sheetData>
  <mergeCells count="3">
    <mergeCell ref="A1:D1"/>
    <mergeCell ref="F1:L1"/>
    <mergeCell ref="K3:M5"/>
  </mergeCells>
  <pageMargins left="0.23622047244094491" right="0.23622047244094491" top="0.74803149606299213" bottom="0.31496062992125984" header="0.31496062992125984" footer="0.19685039370078741"/>
  <pageSetup paperSize="9" scale="92" orientation="landscape" r:id="rId1"/>
  <headerFooter>
    <oddHeader>&amp;L&amp;G&amp;R&amp;D
&amp;A</oddHeader>
    <oddFooter>&amp;Cwww.gardochdjurhalsan.se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25FE-E075-4EE8-A3BB-3999E7FD3476}">
  <sheetPr>
    <tabColor rgb="FFFFCC10"/>
  </sheetPr>
  <dimension ref="A1:M38"/>
  <sheetViews>
    <sheetView zoomScaleNormal="100" workbookViewId="0">
      <selection activeCell="K3" sqref="K3:M5"/>
    </sheetView>
  </sheetViews>
  <sheetFormatPr defaultRowHeight="14.4" x14ac:dyDescent="0.3"/>
  <cols>
    <col min="1" max="1" width="26.33203125" bestFit="1" customWidth="1"/>
    <col min="4" max="4" width="11.109375" customWidth="1"/>
    <col min="5" max="5" width="4.6640625" customWidth="1"/>
    <col min="6" max="6" width="22.6640625" customWidth="1"/>
    <col min="7" max="7" width="11" customWidth="1"/>
    <col min="8" max="8" width="12.6640625" customWidth="1"/>
    <col min="9" max="9" width="12.44140625" customWidth="1"/>
    <col min="12" max="12" width="6.109375" customWidth="1"/>
  </cols>
  <sheetData>
    <row r="1" spans="1:13" ht="18" x14ac:dyDescent="0.35">
      <c r="A1" s="179" t="s">
        <v>87</v>
      </c>
      <c r="B1" s="179"/>
      <c r="C1" s="179"/>
      <c r="D1" s="179"/>
      <c r="F1" s="179" t="s">
        <v>88</v>
      </c>
      <c r="G1" s="179"/>
      <c r="H1" s="179"/>
      <c r="I1" s="179"/>
      <c r="J1" s="179"/>
      <c r="K1" s="179"/>
      <c r="L1" s="179"/>
    </row>
    <row r="2" spans="1:13" ht="5.4" customHeight="1" thickBot="1" x14ac:dyDescent="0.35">
      <c r="K2" s="1"/>
      <c r="L2" s="1"/>
    </row>
    <row r="3" spans="1:13" ht="15" thickBot="1" x14ac:dyDescent="0.35">
      <c r="A3" s="38" t="s">
        <v>1</v>
      </c>
      <c r="B3" s="39"/>
      <c r="C3" s="39"/>
      <c r="D3" s="32">
        <f>'Mark &amp; Etablering'!H10</f>
        <v>7500</v>
      </c>
      <c r="F3" s="135" t="s">
        <v>30</v>
      </c>
      <c r="G3" s="136"/>
      <c r="H3" s="136"/>
      <c r="I3" s="137"/>
      <c r="K3" s="178" t="s">
        <v>97</v>
      </c>
      <c r="L3" s="178"/>
      <c r="M3" s="178"/>
    </row>
    <row r="4" spans="1:13" ht="15" thickBot="1" x14ac:dyDescent="0.35">
      <c r="F4" s="138"/>
      <c r="G4" s="139" t="s">
        <v>31</v>
      </c>
      <c r="H4" s="139" t="s">
        <v>32</v>
      </c>
      <c r="I4" s="140" t="s">
        <v>33</v>
      </c>
      <c r="K4" s="178"/>
      <c r="L4" s="178"/>
      <c r="M4" s="178"/>
    </row>
    <row r="5" spans="1:13" ht="15" thickBot="1" x14ac:dyDescent="0.35">
      <c r="A5" s="52" t="s">
        <v>19</v>
      </c>
      <c r="B5" s="53"/>
      <c r="C5" s="53"/>
      <c r="D5" s="47">
        <f>'Mark &amp; Etablering'!H21</f>
        <v>1378</v>
      </c>
      <c r="F5" s="86" t="s">
        <v>34</v>
      </c>
      <c r="G5" s="88"/>
      <c r="H5" s="112">
        <v>0.3</v>
      </c>
      <c r="I5" s="115">
        <f>G5*H5</f>
        <v>0</v>
      </c>
      <c r="K5" s="178"/>
      <c r="L5" s="178"/>
      <c r="M5" s="178"/>
    </row>
    <row r="6" spans="1:13" ht="15" thickBot="1" x14ac:dyDescent="0.35">
      <c r="F6" s="86" t="s">
        <v>35</v>
      </c>
      <c r="G6" s="88"/>
      <c r="H6" s="112"/>
      <c r="I6" s="115">
        <f t="shared" ref="I6:I8" si="0">G6*H6</f>
        <v>0</v>
      </c>
      <c r="K6" s="1"/>
      <c r="L6" s="1"/>
    </row>
    <row r="7" spans="1:13" x14ac:dyDescent="0.3">
      <c r="A7" s="55" t="s">
        <v>36</v>
      </c>
      <c r="B7" s="56" t="s">
        <v>20</v>
      </c>
      <c r="C7" s="56" t="s">
        <v>21</v>
      </c>
      <c r="D7" s="57" t="s">
        <v>4</v>
      </c>
      <c r="F7" s="86"/>
      <c r="G7" s="88"/>
      <c r="H7" s="112"/>
      <c r="I7" s="115">
        <f t="shared" si="0"/>
        <v>0</v>
      </c>
    </row>
    <row r="8" spans="1:13" ht="15" thickBot="1" x14ac:dyDescent="0.35">
      <c r="A8" s="4" t="s">
        <v>37</v>
      </c>
      <c r="B8" s="88">
        <v>1</v>
      </c>
      <c r="C8" s="88">
        <v>756</v>
      </c>
      <c r="D8" s="103">
        <f>B8*C8</f>
        <v>756</v>
      </c>
      <c r="F8" s="89"/>
      <c r="G8" s="113"/>
      <c r="H8" s="114"/>
      <c r="I8" s="115">
        <f t="shared" si="0"/>
        <v>0</v>
      </c>
    </row>
    <row r="9" spans="1:13" ht="15" thickBot="1" x14ac:dyDescent="0.35">
      <c r="A9" s="4" t="s">
        <v>38</v>
      </c>
      <c r="B9" s="88">
        <v>1</v>
      </c>
      <c r="C9" s="88">
        <v>756</v>
      </c>
      <c r="D9" s="85">
        <f>B9*C9</f>
        <v>756</v>
      </c>
      <c r="F9" s="141" t="s">
        <v>4</v>
      </c>
      <c r="G9" s="117">
        <f>SUM(G5:G8)</f>
        <v>0</v>
      </c>
      <c r="H9" s="142"/>
      <c r="I9" s="116">
        <f>SUM(I5:I8)</f>
        <v>0</v>
      </c>
    </row>
    <row r="10" spans="1:13" ht="15" thickBot="1" x14ac:dyDescent="0.35">
      <c r="A10" s="4" t="s">
        <v>39</v>
      </c>
      <c r="B10" s="6"/>
      <c r="C10" s="6"/>
      <c r="D10" s="105"/>
    </row>
    <row r="11" spans="1:13" ht="15" thickBot="1" x14ac:dyDescent="0.35">
      <c r="A11" s="3"/>
      <c r="B11" s="7"/>
      <c r="C11" s="8"/>
      <c r="D11" s="106"/>
      <c r="F11" s="135" t="s">
        <v>41</v>
      </c>
      <c r="G11" s="143" t="s">
        <v>42</v>
      </c>
      <c r="H11" s="143" t="s">
        <v>43</v>
      </c>
      <c r="I11" s="143" t="s">
        <v>44</v>
      </c>
      <c r="J11" s="136"/>
      <c r="K11" s="137"/>
    </row>
    <row r="12" spans="1:13" ht="13.95" customHeight="1" thickBot="1" x14ac:dyDescent="0.35">
      <c r="A12" s="58" t="s">
        <v>45</v>
      </c>
      <c r="B12" s="59">
        <f>SUM(B8:B11)</f>
        <v>2</v>
      </c>
      <c r="C12" s="59" t="s">
        <v>27</v>
      </c>
      <c r="D12" s="60">
        <f>SUM(D8:D11)</f>
        <v>1512</v>
      </c>
      <c r="F12" s="144"/>
      <c r="G12" s="145" t="s">
        <v>46</v>
      </c>
      <c r="H12" s="145" t="s">
        <v>47</v>
      </c>
      <c r="I12" s="145" t="s">
        <v>48</v>
      </c>
      <c r="J12" s="139" t="s">
        <v>32</v>
      </c>
      <c r="K12" s="140" t="s">
        <v>33</v>
      </c>
    </row>
    <row r="13" spans="1:13" ht="15" thickBot="1" x14ac:dyDescent="0.35">
      <c r="F13" s="86" t="s">
        <v>49</v>
      </c>
      <c r="G13" s="88">
        <v>100</v>
      </c>
      <c r="H13" s="88">
        <v>300</v>
      </c>
      <c r="I13" s="118">
        <f>G13*$H$13</f>
        <v>30000</v>
      </c>
      <c r="J13" s="123">
        <v>0.3</v>
      </c>
      <c r="K13" s="115">
        <f>I13*J13</f>
        <v>9000</v>
      </c>
    </row>
    <row r="14" spans="1:13" x14ac:dyDescent="0.3">
      <c r="A14" s="62" t="s">
        <v>50</v>
      </c>
      <c r="B14" s="63" t="s">
        <v>20</v>
      </c>
      <c r="C14" s="63" t="s">
        <v>21</v>
      </c>
      <c r="D14" s="64" t="s">
        <v>4</v>
      </c>
      <c r="F14" s="86" t="s">
        <v>51</v>
      </c>
      <c r="G14" s="88"/>
      <c r="H14" s="88"/>
      <c r="I14" s="118">
        <f>G14*$H$14</f>
        <v>0</v>
      </c>
      <c r="J14" s="112">
        <v>0.32</v>
      </c>
      <c r="K14" s="115">
        <f t="shared" ref="K14" si="1">I14*J14</f>
        <v>0</v>
      </c>
    </row>
    <row r="15" spans="1:13" x14ac:dyDescent="0.3">
      <c r="A15" s="4" t="s">
        <v>52</v>
      </c>
      <c r="B15" s="88"/>
      <c r="C15" s="88"/>
      <c r="D15" s="103">
        <f>B15*C15</f>
        <v>0</v>
      </c>
      <c r="F15" s="86"/>
      <c r="G15" s="88"/>
      <c r="H15" s="88"/>
      <c r="I15" s="119"/>
      <c r="J15" s="112"/>
      <c r="K15" s="122"/>
    </row>
    <row r="16" spans="1:13" ht="15" thickBot="1" x14ac:dyDescent="0.35">
      <c r="A16" s="4" t="s">
        <v>53</v>
      </c>
      <c r="B16" s="6"/>
      <c r="C16" s="6"/>
      <c r="D16" s="105"/>
      <c r="F16" s="89"/>
      <c r="G16" s="113"/>
      <c r="H16" s="113"/>
      <c r="I16" s="120">
        <f>G16*$H$16</f>
        <v>0</v>
      </c>
      <c r="J16" s="114">
        <v>0.5</v>
      </c>
      <c r="K16" s="115">
        <f>I16*J16</f>
        <v>0</v>
      </c>
    </row>
    <row r="17" spans="1:11" ht="15" thickBot="1" x14ac:dyDescent="0.35">
      <c r="A17" s="4" t="s">
        <v>54</v>
      </c>
      <c r="B17" s="6"/>
      <c r="C17" s="6"/>
      <c r="D17" s="106"/>
      <c r="F17" s="141" t="s">
        <v>4</v>
      </c>
      <c r="G17" s="146"/>
      <c r="H17" s="142"/>
      <c r="I17" s="121">
        <f>SUM(I13:I16)</f>
        <v>30000</v>
      </c>
      <c r="J17" s="142"/>
      <c r="K17" s="116">
        <f>SUM(K13:K16)</f>
        <v>9000</v>
      </c>
    </row>
    <row r="18" spans="1:11" ht="15" thickBot="1" x14ac:dyDescent="0.35">
      <c r="A18" s="65" t="s">
        <v>55</v>
      </c>
      <c r="B18" s="66">
        <f>SUM(B15:B17)</f>
        <v>0</v>
      </c>
      <c r="C18" s="66" t="s">
        <v>27</v>
      </c>
      <c r="D18" s="67">
        <f>SUM(D15:D17)</f>
        <v>0</v>
      </c>
      <c r="F18" s="1"/>
    </row>
    <row r="19" spans="1:11" ht="15" thickBot="1" x14ac:dyDescent="0.35">
      <c r="F19" s="147" t="s">
        <v>56</v>
      </c>
      <c r="G19" s="124">
        <f>B12+B18+B32</f>
        <v>111</v>
      </c>
      <c r="H19" s="148" t="s">
        <v>27</v>
      </c>
    </row>
    <row r="20" spans="1:11" ht="15" thickBot="1" x14ac:dyDescent="0.35">
      <c r="A20" s="69" t="s">
        <v>57</v>
      </c>
      <c r="B20" s="70" t="s">
        <v>20</v>
      </c>
      <c r="C20" s="70" t="s">
        <v>21</v>
      </c>
      <c r="D20" s="71" t="s">
        <v>4</v>
      </c>
    </row>
    <row r="21" spans="1:11" ht="15" thickBot="1" x14ac:dyDescent="0.35">
      <c r="A21" s="4" t="s">
        <v>58</v>
      </c>
      <c r="B21" s="87"/>
      <c r="C21" s="109"/>
      <c r="D21" s="107">
        <f>B21*C21</f>
        <v>0</v>
      </c>
      <c r="F21" s="147" t="s">
        <v>59</v>
      </c>
      <c r="G21" s="155">
        <f>D3+D5+D18+D12+D32+D38</f>
        <v>37476</v>
      </c>
      <c r="H21" s="149" t="s">
        <v>60</v>
      </c>
    </row>
    <row r="22" spans="1:11" ht="15" thickBot="1" x14ac:dyDescent="0.35">
      <c r="A22" s="4" t="s">
        <v>61</v>
      </c>
      <c r="B22" s="87">
        <v>5</v>
      </c>
      <c r="C22" s="109">
        <v>1606</v>
      </c>
      <c r="D22" s="108">
        <f>B22*C22</f>
        <v>8030</v>
      </c>
    </row>
    <row r="23" spans="1:11" ht="15" thickBot="1" x14ac:dyDescent="0.35">
      <c r="A23" s="4" t="s">
        <v>62</v>
      </c>
      <c r="B23" s="87">
        <v>2</v>
      </c>
      <c r="C23" s="109">
        <v>1600</v>
      </c>
      <c r="D23" s="108">
        <f>B23*C23</f>
        <v>3200</v>
      </c>
      <c r="F23" s="150" t="s">
        <v>63</v>
      </c>
      <c r="G23" s="126">
        <f>I9+K17</f>
        <v>9000</v>
      </c>
      <c r="H23" s="151" t="s">
        <v>33</v>
      </c>
    </row>
    <row r="24" spans="1:11" ht="15" thickBot="1" x14ac:dyDescent="0.35">
      <c r="A24" s="4" t="s">
        <v>64</v>
      </c>
      <c r="B24" s="87"/>
      <c r="C24" s="109"/>
      <c r="D24" s="108">
        <f t="shared" ref="D24" si="2">B24*C24</f>
        <v>0</v>
      </c>
      <c r="G24" s="1"/>
    </row>
    <row r="25" spans="1:11" ht="15" thickBot="1" x14ac:dyDescent="0.35">
      <c r="A25" s="4" t="s">
        <v>65</v>
      </c>
      <c r="B25" s="87">
        <v>100</v>
      </c>
      <c r="C25" s="109">
        <v>100</v>
      </c>
      <c r="D25" s="108">
        <f>B25*C25</f>
        <v>10000</v>
      </c>
      <c r="F25" s="147" t="s">
        <v>59</v>
      </c>
      <c r="G25" s="127">
        <f>G21/G23</f>
        <v>4.1639999999999997</v>
      </c>
      <c r="H25" s="149" t="s">
        <v>66</v>
      </c>
    </row>
    <row r="26" spans="1:11" ht="15" thickBot="1" x14ac:dyDescent="0.35">
      <c r="A26" s="4" t="s">
        <v>67</v>
      </c>
      <c r="B26" s="98"/>
      <c r="C26" s="98"/>
      <c r="D26" s="108">
        <f>B26*C26</f>
        <v>0</v>
      </c>
    </row>
    <row r="27" spans="1:11" x14ac:dyDescent="0.3">
      <c r="A27" s="4" t="s">
        <v>68</v>
      </c>
      <c r="B27" s="87">
        <v>1</v>
      </c>
      <c r="C27" s="109">
        <v>2100</v>
      </c>
      <c r="D27" s="108">
        <f>B27*C27</f>
        <v>2100</v>
      </c>
      <c r="F27" s="153" t="s">
        <v>69</v>
      </c>
      <c r="G27" s="154" t="s">
        <v>66</v>
      </c>
    </row>
    <row r="28" spans="1:11" x14ac:dyDescent="0.3">
      <c r="A28" s="4" t="s">
        <v>70</v>
      </c>
      <c r="B28" s="87">
        <v>1</v>
      </c>
      <c r="C28" s="109">
        <v>756</v>
      </c>
      <c r="D28" s="108">
        <f>B28*C28</f>
        <v>756</v>
      </c>
      <c r="F28" s="40" t="s">
        <v>1</v>
      </c>
      <c r="G28" s="128">
        <f>D3/G23</f>
        <v>0.83333333333333337</v>
      </c>
      <c r="H28" s="12"/>
    </row>
    <row r="29" spans="1:11" x14ac:dyDescent="0.3">
      <c r="A29" s="4" t="s">
        <v>71</v>
      </c>
      <c r="B29" s="98"/>
      <c r="C29" s="98"/>
      <c r="D29" s="108">
        <f>B29*C29</f>
        <v>0</v>
      </c>
      <c r="F29" s="54" t="s">
        <v>19</v>
      </c>
      <c r="G29" s="129">
        <f>D5/G23</f>
        <v>0.15311111111111111</v>
      </c>
      <c r="H29" s="12"/>
    </row>
    <row r="30" spans="1:11" x14ac:dyDescent="0.3">
      <c r="A30" s="4" t="s">
        <v>72</v>
      </c>
      <c r="D30" s="110"/>
      <c r="F30" s="61" t="s">
        <v>36</v>
      </c>
      <c r="G30" s="130">
        <f>D12/G23</f>
        <v>0.16800000000000001</v>
      </c>
      <c r="H30" s="12"/>
    </row>
    <row r="31" spans="1:11" ht="15" thickBot="1" x14ac:dyDescent="0.35">
      <c r="A31" s="4" t="s">
        <v>73</v>
      </c>
      <c r="D31" s="110">
        <v>2500</v>
      </c>
      <c r="F31" s="68" t="s">
        <v>50</v>
      </c>
      <c r="G31" s="131">
        <f>D18/G23</f>
        <v>0</v>
      </c>
      <c r="H31" s="12"/>
    </row>
    <row r="32" spans="1:11" ht="15" thickBot="1" x14ac:dyDescent="0.35">
      <c r="A32" s="72" t="s">
        <v>74</v>
      </c>
      <c r="B32" s="73">
        <f>SUM(B21:B28)</f>
        <v>109</v>
      </c>
      <c r="C32" s="74" t="s">
        <v>27</v>
      </c>
      <c r="D32" s="75">
        <f>SUM(D21:D31)</f>
        <v>26586</v>
      </c>
      <c r="F32" s="76" t="s">
        <v>57</v>
      </c>
      <c r="G32" s="132">
        <f>D32/G23</f>
        <v>2.9540000000000002</v>
      </c>
      <c r="H32" s="12"/>
    </row>
    <row r="33" spans="1:8" ht="13.2" customHeight="1" thickBot="1" x14ac:dyDescent="0.35">
      <c r="F33" s="83" t="s">
        <v>75</v>
      </c>
      <c r="G33" s="133">
        <f>D38/G23</f>
        <v>5.5555555555555552E-2</v>
      </c>
      <c r="H33" s="12"/>
    </row>
    <row r="34" spans="1:8" ht="15" thickBot="1" x14ac:dyDescent="0.35">
      <c r="A34" s="77" t="s">
        <v>75</v>
      </c>
      <c r="B34" s="78"/>
      <c r="C34" s="78"/>
      <c r="D34" s="79" t="s">
        <v>4</v>
      </c>
      <c r="F34" s="141" t="s">
        <v>76</v>
      </c>
      <c r="G34" s="134">
        <f>SUM(G28:G33)</f>
        <v>4.1639999999999997</v>
      </c>
    </row>
    <row r="35" spans="1:8" x14ac:dyDescent="0.3">
      <c r="A35" s="4" t="s">
        <v>77</v>
      </c>
      <c r="D35" s="152"/>
    </row>
    <row r="36" spans="1:8" x14ac:dyDescent="0.3">
      <c r="A36" s="4" t="s">
        <v>78</v>
      </c>
      <c r="D36" s="110"/>
    </row>
    <row r="37" spans="1:8" ht="15" thickBot="1" x14ac:dyDescent="0.35">
      <c r="A37" s="3" t="s">
        <v>79</v>
      </c>
      <c r="B37" s="13"/>
      <c r="C37" s="14"/>
      <c r="D37" s="110">
        <v>500</v>
      </c>
    </row>
    <row r="38" spans="1:8" ht="15" thickBot="1" x14ac:dyDescent="0.35">
      <c r="A38" s="80" t="s">
        <v>80</v>
      </c>
      <c r="B38" s="81"/>
      <c r="C38" s="81"/>
      <c r="D38" s="82">
        <f>SUM(D35:D37)</f>
        <v>500</v>
      </c>
    </row>
  </sheetData>
  <mergeCells count="3">
    <mergeCell ref="A1:D1"/>
    <mergeCell ref="F1:L1"/>
    <mergeCell ref="K3:M5"/>
  </mergeCells>
  <pageMargins left="0.23622047244094491" right="0.23622047244094491" top="0.74803149606299213" bottom="0.31496062992125984" header="0.31496062992125984" footer="0.19685039370078741"/>
  <pageSetup paperSize="9" scale="92" orientation="landscape" r:id="rId1"/>
  <headerFooter>
    <oddHeader>&amp;L&amp;G&amp;R&amp;D
&amp;A</oddHeader>
    <oddFooter>&amp;Cwww.gardochdjurhalsan.se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65C3-0D70-4DDF-9A77-046D4DA8F50D}">
  <sheetPr>
    <tabColor rgb="FFCF2C34"/>
  </sheetPr>
  <dimension ref="A1:O34"/>
  <sheetViews>
    <sheetView tabSelected="1" zoomScaleNormal="100" workbookViewId="0">
      <selection activeCell="R9" sqref="R9"/>
    </sheetView>
  </sheetViews>
  <sheetFormatPr defaultRowHeight="14.4" x14ac:dyDescent="0.3"/>
  <cols>
    <col min="2" max="6" width="8.6640625" bestFit="1" customWidth="1"/>
    <col min="7" max="7" width="10.33203125" bestFit="1" customWidth="1"/>
    <col min="8" max="8" width="5.44140625" customWidth="1"/>
  </cols>
  <sheetData>
    <row r="1" spans="1:15" ht="18" x14ac:dyDescent="0.35">
      <c r="F1" s="26" t="s">
        <v>89</v>
      </c>
      <c r="G1" s="156">
        <v>2023</v>
      </c>
    </row>
    <row r="2" spans="1:15" ht="15" thickBot="1" x14ac:dyDescent="0.35"/>
    <row r="3" spans="1:15" ht="18" x14ac:dyDescent="0.35">
      <c r="A3" s="180" t="s">
        <v>90</v>
      </c>
      <c r="B3" s="181"/>
      <c r="C3" s="181"/>
      <c r="D3" s="181"/>
      <c r="E3" s="181"/>
      <c r="F3" s="181"/>
      <c r="G3" s="181"/>
      <c r="H3" s="182"/>
    </row>
    <row r="4" spans="1:15" ht="18" x14ac:dyDescent="0.35">
      <c r="A4" s="4"/>
      <c r="H4" s="10"/>
      <c r="O4" s="19"/>
    </row>
    <row r="5" spans="1:15" x14ac:dyDescent="0.3">
      <c r="A5" s="4"/>
      <c r="B5" s="18" t="s">
        <v>8</v>
      </c>
      <c r="C5" s="18" t="s">
        <v>10</v>
      </c>
      <c r="D5" s="18" t="s">
        <v>12</v>
      </c>
      <c r="E5" s="18" t="s">
        <v>14</v>
      </c>
      <c r="F5" s="18" t="s">
        <v>16</v>
      </c>
      <c r="G5" s="18" t="s">
        <v>91</v>
      </c>
      <c r="H5" s="10"/>
    </row>
    <row r="6" spans="1:15" x14ac:dyDescent="0.3">
      <c r="A6" s="4" t="s">
        <v>92</v>
      </c>
      <c r="B6" s="172">
        <f>'Skörd 1 '!G23</f>
        <v>174000</v>
      </c>
      <c r="C6" s="172">
        <f>'Skörd 2'!G23</f>
        <v>174000</v>
      </c>
      <c r="D6" s="172">
        <f>'Skörd 3'!G23</f>
        <v>174000</v>
      </c>
      <c r="E6" s="172">
        <f>'Skörd 4'!G23</f>
        <v>9000</v>
      </c>
      <c r="F6" s="172">
        <f>'Skörd 5'!G23</f>
        <v>9000</v>
      </c>
      <c r="G6" s="173">
        <f>SUM(B6:F6)</f>
        <v>540000</v>
      </c>
      <c r="H6" s="20" t="s">
        <v>33</v>
      </c>
    </row>
    <row r="7" spans="1:15" ht="15" thickBot="1" x14ac:dyDescent="0.35">
      <c r="A7" s="21"/>
      <c r="B7" s="5"/>
      <c r="C7" s="5"/>
      <c r="D7" s="5"/>
      <c r="E7" s="5"/>
      <c r="F7" s="5"/>
      <c r="G7" s="5"/>
      <c r="H7" s="22"/>
    </row>
    <row r="8" spans="1:15" ht="15" thickBot="1" x14ac:dyDescent="0.35"/>
    <row r="9" spans="1:15" ht="18" x14ac:dyDescent="0.35">
      <c r="A9" s="180" t="s">
        <v>93</v>
      </c>
      <c r="B9" s="181"/>
      <c r="C9" s="181"/>
      <c r="D9" s="181"/>
      <c r="E9" s="181"/>
      <c r="F9" s="181"/>
      <c r="G9" s="181"/>
      <c r="H9" s="182"/>
    </row>
    <row r="10" spans="1:15" x14ac:dyDescent="0.3">
      <c r="A10" s="4"/>
      <c r="H10" s="10"/>
    </row>
    <row r="11" spans="1:15" x14ac:dyDescent="0.3">
      <c r="A11" s="9"/>
      <c r="B11" s="18" t="s">
        <v>8</v>
      </c>
      <c r="C11" s="18" t="s">
        <v>10</v>
      </c>
      <c r="D11" s="18" t="s">
        <v>12</v>
      </c>
      <c r="E11" s="18" t="s">
        <v>14</v>
      </c>
      <c r="F11" s="18" t="s">
        <v>16</v>
      </c>
      <c r="G11" s="18" t="s">
        <v>91</v>
      </c>
      <c r="H11" s="10"/>
      <c r="N11" s="24"/>
    </row>
    <row r="12" spans="1:15" x14ac:dyDescent="0.3">
      <c r="A12" s="40" t="s">
        <v>1</v>
      </c>
      <c r="B12" s="157">
        <f>'Skörd 1 '!D3</f>
        <v>52500</v>
      </c>
      <c r="C12" s="157">
        <f>'Skörd 2'!D3</f>
        <v>37500</v>
      </c>
      <c r="D12" s="157">
        <f>'Skörd 3'!D3</f>
        <v>45000</v>
      </c>
      <c r="E12" s="157">
        <f>'Skörd 4'!D3</f>
        <v>7500</v>
      </c>
      <c r="F12" s="157">
        <f>'Skörd 5'!D3</f>
        <v>7500</v>
      </c>
      <c r="G12" s="157">
        <f>SUM(B12:F12)</f>
        <v>150000</v>
      </c>
      <c r="H12" s="23"/>
    </row>
    <row r="13" spans="1:15" x14ac:dyDescent="0.3">
      <c r="A13" s="54" t="s">
        <v>19</v>
      </c>
      <c r="B13" s="159">
        <f>'Skörd 1 '!D5</f>
        <v>9646</v>
      </c>
      <c r="C13" s="159">
        <f>'Skörd 2'!D5</f>
        <v>6890.0000000000009</v>
      </c>
      <c r="D13" s="159">
        <f>'Skörd 3'!D5</f>
        <v>8268</v>
      </c>
      <c r="E13" s="159">
        <f>'Skörd 4'!D5</f>
        <v>1378</v>
      </c>
      <c r="F13" s="159">
        <f>'Skörd 5'!D5</f>
        <v>1378</v>
      </c>
      <c r="G13" s="159">
        <f t="shared" ref="G13:G17" si="0">SUM(B13:F13)</f>
        <v>27560</v>
      </c>
      <c r="H13" s="10"/>
    </row>
    <row r="14" spans="1:15" x14ac:dyDescent="0.3">
      <c r="A14" s="61" t="s">
        <v>36</v>
      </c>
      <c r="B14" s="161">
        <f>'Skörd 1 '!D12</f>
        <v>12096</v>
      </c>
      <c r="C14" s="161">
        <f>'Skörd 2'!D12</f>
        <v>12096</v>
      </c>
      <c r="D14" s="161">
        <f>'Skörd 3'!D12</f>
        <v>12096</v>
      </c>
      <c r="E14" s="161">
        <f>'Skörd 4'!D12</f>
        <v>1512</v>
      </c>
      <c r="F14" s="161">
        <f>'Skörd 5'!D12</f>
        <v>1512</v>
      </c>
      <c r="G14" s="161">
        <f t="shared" si="0"/>
        <v>39312</v>
      </c>
      <c r="H14" s="10"/>
    </row>
    <row r="15" spans="1:15" x14ac:dyDescent="0.3">
      <c r="A15" s="68" t="s">
        <v>50</v>
      </c>
      <c r="B15" s="163">
        <f>'Skörd 1 '!D18</f>
        <v>6048</v>
      </c>
      <c r="C15" s="163">
        <f>'Skörd 2'!D18</f>
        <v>6048</v>
      </c>
      <c r="D15" s="163">
        <f>'Skörd 3'!D18</f>
        <v>0</v>
      </c>
      <c r="E15" s="163">
        <f>'Skörd 4'!D18</f>
        <v>0</v>
      </c>
      <c r="F15" s="163">
        <f>'Skörd 5'!D18</f>
        <v>0</v>
      </c>
      <c r="G15" s="163">
        <f t="shared" si="0"/>
        <v>12096</v>
      </c>
      <c r="H15" s="10"/>
    </row>
    <row r="16" spans="1:15" x14ac:dyDescent="0.3">
      <c r="A16" s="76" t="s">
        <v>57</v>
      </c>
      <c r="B16" s="165">
        <f>'Skörd 1 '!D32</f>
        <v>275180</v>
      </c>
      <c r="C16" s="165">
        <f>'Skörd 2'!D32</f>
        <v>275180</v>
      </c>
      <c r="D16" s="165">
        <f>'Skörd 3'!D32</f>
        <v>275180</v>
      </c>
      <c r="E16" s="165">
        <f>'Skörd 4'!D32</f>
        <v>26586</v>
      </c>
      <c r="F16" s="165">
        <f>'Skörd 5'!D32</f>
        <v>26586</v>
      </c>
      <c r="G16" s="165">
        <f t="shared" si="0"/>
        <v>878712</v>
      </c>
      <c r="H16" s="10"/>
    </row>
    <row r="17" spans="1:8" x14ac:dyDescent="0.3">
      <c r="A17" s="83" t="s">
        <v>75</v>
      </c>
      <c r="B17" s="167">
        <f>'Skörd 1 '!D38</f>
        <v>21500</v>
      </c>
      <c r="C17" s="167">
        <f>'Skörd 2'!D38</f>
        <v>21500</v>
      </c>
      <c r="D17" s="167">
        <f>'Skörd 3'!D38</f>
        <v>21500</v>
      </c>
      <c r="E17" s="167">
        <f>'Skörd 4'!D38</f>
        <v>500</v>
      </c>
      <c r="F17" s="167">
        <f>'Skörd 5'!D38</f>
        <v>500</v>
      </c>
      <c r="G17" s="167">
        <f t="shared" si="0"/>
        <v>65500</v>
      </c>
      <c r="H17" s="10"/>
    </row>
    <row r="18" spans="1:8" x14ac:dyDescent="0.3">
      <c r="A18" s="4"/>
      <c r="G18" s="170">
        <f>SUM(G12:G17)</f>
        <v>1173180</v>
      </c>
      <c r="H18" s="20" t="s">
        <v>60</v>
      </c>
    </row>
    <row r="19" spans="1:8" ht="15" thickBot="1" x14ac:dyDescent="0.35">
      <c r="A19" s="21"/>
      <c r="B19" s="5"/>
      <c r="C19" s="5"/>
      <c r="D19" s="5"/>
      <c r="E19" s="5"/>
      <c r="F19" s="5"/>
      <c r="G19" s="5"/>
      <c r="H19" s="22"/>
    </row>
    <row r="20" spans="1:8" ht="15" thickBot="1" x14ac:dyDescent="0.35"/>
    <row r="21" spans="1:8" ht="18" x14ac:dyDescent="0.35">
      <c r="A21" s="180" t="s">
        <v>94</v>
      </c>
      <c r="B21" s="181"/>
      <c r="C21" s="181"/>
      <c r="D21" s="181"/>
      <c r="E21" s="181"/>
      <c r="F21" s="181"/>
      <c r="G21" s="182"/>
    </row>
    <row r="22" spans="1:8" x14ac:dyDescent="0.3">
      <c r="A22" s="4"/>
      <c r="G22" s="10"/>
    </row>
    <row r="23" spans="1:8" x14ac:dyDescent="0.3">
      <c r="A23" s="4"/>
      <c r="B23" s="18" t="s">
        <v>8</v>
      </c>
      <c r="C23" s="18" t="s">
        <v>10</v>
      </c>
      <c r="D23" s="18" t="s">
        <v>12</v>
      </c>
      <c r="E23" s="18" t="s">
        <v>14</v>
      </c>
      <c r="F23" s="18" t="s">
        <v>16</v>
      </c>
      <c r="G23" s="20"/>
    </row>
    <row r="24" spans="1:8" x14ac:dyDescent="0.3">
      <c r="A24" s="40" t="s">
        <v>1</v>
      </c>
      <c r="B24" s="158">
        <f>'Skörd 1 '!G28</f>
        <v>0.30172413793103448</v>
      </c>
      <c r="C24" s="158">
        <f>'Skörd 2'!G28</f>
        <v>0.21551724137931033</v>
      </c>
      <c r="D24" s="158">
        <f>'Skörd 3'!G28</f>
        <v>0.25862068965517243</v>
      </c>
      <c r="E24" s="158">
        <f>'Skörd 4'!G28</f>
        <v>0.83333333333333337</v>
      </c>
      <c r="F24" s="158">
        <f>'Skörd 5'!G28</f>
        <v>0.83333333333333337</v>
      </c>
      <c r="G24" s="11"/>
    </row>
    <row r="25" spans="1:8" x14ac:dyDescent="0.3">
      <c r="A25" s="54" t="s">
        <v>19</v>
      </c>
      <c r="B25" s="160">
        <f>'Skörd 1 '!G29</f>
        <v>5.54367816091954E-2</v>
      </c>
      <c r="C25" s="160">
        <f>'Skörd 2'!G29</f>
        <v>3.9597701149425291E-2</v>
      </c>
      <c r="D25" s="160">
        <f>'Skörd 3'!G29</f>
        <v>4.7517241379310342E-2</v>
      </c>
      <c r="E25" s="160">
        <f>'Skörd 4'!G29</f>
        <v>0.15311111111111111</v>
      </c>
      <c r="F25" s="160">
        <f>'Skörd 5'!G29</f>
        <v>0.15311111111111111</v>
      </c>
      <c r="G25" s="11"/>
    </row>
    <row r="26" spans="1:8" x14ac:dyDescent="0.3">
      <c r="A26" s="61" t="s">
        <v>36</v>
      </c>
      <c r="B26" s="162">
        <f>'Skörd 1 '!G30</f>
        <v>6.9517241379310341E-2</v>
      </c>
      <c r="C26" s="162">
        <f>'Skörd 2'!G30</f>
        <v>6.9517241379310341E-2</v>
      </c>
      <c r="D26" s="162">
        <f>'Skörd 3'!G30</f>
        <v>6.9517241379310341E-2</v>
      </c>
      <c r="E26" s="162">
        <f>'Skörd 4'!G30</f>
        <v>0.16800000000000001</v>
      </c>
      <c r="F26" s="162">
        <f>'Skörd 5'!G30</f>
        <v>0.16800000000000001</v>
      </c>
      <c r="G26" s="11"/>
    </row>
    <row r="27" spans="1:8" x14ac:dyDescent="0.3">
      <c r="A27" s="68" t="s">
        <v>50</v>
      </c>
      <c r="B27" s="164">
        <f>'Skörd 1 '!G31</f>
        <v>3.475862068965517E-2</v>
      </c>
      <c r="C27" s="164">
        <f>'Skörd 2'!G31</f>
        <v>3.475862068965517E-2</v>
      </c>
      <c r="D27" s="164">
        <f>'Skörd 3'!G31</f>
        <v>0</v>
      </c>
      <c r="E27" s="164">
        <f>'Skörd 4'!G31</f>
        <v>0</v>
      </c>
      <c r="F27" s="164">
        <f>'Skörd 5'!G31</f>
        <v>0</v>
      </c>
      <c r="G27" s="11"/>
    </row>
    <row r="28" spans="1:8" x14ac:dyDescent="0.3">
      <c r="A28" s="76" t="s">
        <v>57</v>
      </c>
      <c r="B28" s="166">
        <f>'Skörd 1 '!G32</f>
        <v>1.5814942528735632</v>
      </c>
      <c r="C28" s="166">
        <f>'Skörd 2'!G32</f>
        <v>1.5814942528735632</v>
      </c>
      <c r="D28" s="166">
        <f>'Skörd 3'!G32</f>
        <v>1.5814942528735632</v>
      </c>
      <c r="E28" s="166">
        <f>'Skörd 4'!G32</f>
        <v>2.9540000000000002</v>
      </c>
      <c r="F28" s="166">
        <f>'Skörd 5'!G32</f>
        <v>2.9540000000000002</v>
      </c>
      <c r="G28" s="11"/>
    </row>
    <row r="29" spans="1:8" x14ac:dyDescent="0.3">
      <c r="A29" s="83" t="s">
        <v>75</v>
      </c>
      <c r="B29" s="168">
        <f>'Skörd 1 '!G33</f>
        <v>0.1235632183908046</v>
      </c>
      <c r="C29" s="168">
        <f>'Skörd 2'!G33</f>
        <v>0.1235632183908046</v>
      </c>
      <c r="D29" s="168">
        <f>'Skörd 3'!G33</f>
        <v>0.1235632183908046</v>
      </c>
      <c r="E29" s="168">
        <f>'Skörd 4'!G33</f>
        <v>5.5555555555555552E-2</v>
      </c>
      <c r="F29" s="168">
        <f>'Skörd 5'!G33</f>
        <v>5.5555555555555552E-2</v>
      </c>
      <c r="G29" s="11"/>
    </row>
    <row r="30" spans="1:8" x14ac:dyDescent="0.3">
      <c r="A30" s="177" t="s">
        <v>95</v>
      </c>
      <c r="B30" s="169">
        <f>SUM(B24:B29)</f>
        <v>2.1664942528735631</v>
      </c>
      <c r="C30" s="169">
        <f>SUM(C24:C29)</f>
        <v>2.0644482758620688</v>
      </c>
      <c r="D30" s="169">
        <f t="shared" ref="D30:F30" si="1">SUM(D24:D29)</f>
        <v>2.0807126436781607</v>
      </c>
      <c r="E30" s="169">
        <f t="shared" si="1"/>
        <v>4.1639999999999997</v>
      </c>
      <c r="F30" s="169">
        <f t="shared" si="1"/>
        <v>4.1639999999999997</v>
      </c>
      <c r="G30" s="25"/>
      <c r="H30" s="1"/>
    </row>
    <row r="31" spans="1:8" ht="15" thickBot="1" x14ac:dyDescent="0.35">
      <c r="A31" s="21"/>
      <c r="B31" s="5"/>
      <c r="C31" s="5"/>
      <c r="D31" s="5"/>
      <c r="E31" s="5"/>
      <c r="F31" s="5"/>
      <c r="G31" s="22"/>
    </row>
    <row r="32" spans="1:8" ht="15" thickBot="1" x14ac:dyDescent="0.35"/>
    <row r="33" spans="1:8" ht="16.2" thickBot="1" x14ac:dyDescent="0.35">
      <c r="A33" s="174" t="s">
        <v>96</v>
      </c>
      <c r="B33" s="175"/>
      <c r="C33" s="175"/>
      <c r="D33" s="175"/>
      <c r="E33" s="171">
        <f>G18/G6</f>
        <v>2.1725555555555554</v>
      </c>
      <c r="F33" s="176" t="s">
        <v>66</v>
      </c>
      <c r="H33" s="24"/>
    </row>
    <row r="34" spans="1:8" ht="10.95" customHeight="1" x14ac:dyDescent="0.3"/>
  </sheetData>
  <mergeCells count="3">
    <mergeCell ref="A21:G21"/>
    <mergeCell ref="A3:H3"/>
    <mergeCell ref="A9:H9"/>
  </mergeCells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&amp;L&amp;G&amp;R&amp;D
&amp;A</oddHeader>
    <oddFooter>&amp;Cwww.gardochdjurhalsan.se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SQMHNX6NJ7S5-1457374313-17452</_dlc_DocId>
    <_dlc_DocIdUrl xmlns="dc9bf6b0-c037-4e8f-b370-165ec66c887d">
      <Url>https://svdhv.sharepoint.com/Intranet/arbetsrum/A15/_layouts/15/DocIdRedir.aspx?ID=SQMHNX6NJ7S5-1457374313-17452</Url>
      <Description>SQMHNX6NJ7S5-1457374313-17452</Description>
    </_dlc_DocIdUrl>
  </documentManagement>
</p:properties>
</file>

<file path=customXml/itemProps1.xml><?xml version="1.0" encoding="utf-8"?>
<ds:datastoreItem xmlns:ds="http://schemas.openxmlformats.org/officeDocument/2006/customXml" ds:itemID="{F4EE3532-D660-47A5-A267-42DAFDF4A6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621E11-B5A4-4039-8394-F803F329C10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3A51F62-442D-46C0-BB57-427695289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C3A986-1FAE-4B60-829B-149F1971DE8C}">
  <ds:schemaRefs>
    <ds:schemaRef ds:uri="http://schemas.microsoft.com/office/2006/documentManagement/types"/>
    <ds:schemaRef ds:uri="dc9bf6b0-c037-4e8f-b370-165ec66c887d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0136e8ea-c59c-4acf-8a1d-44c411ce7517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Mark &amp; Etablering</vt:lpstr>
      <vt:lpstr>Skörd 1 </vt:lpstr>
      <vt:lpstr>Skörd 2</vt:lpstr>
      <vt:lpstr>Skörd 3</vt:lpstr>
      <vt:lpstr>Skörd 4</vt:lpstr>
      <vt:lpstr>Skörd 5</vt:lpstr>
      <vt:lpstr>TOTALT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 Seeman</dc:creator>
  <cp:keywords/>
  <dc:description/>
  <cp:lastModifiedBy>Sofie Johansson</cp:lastModifiedBy>
  <cp:revision/>
  <cp:lastPrinted>2024-07-05T08:40:35Z</cp:lastPrinted>
  <dcterms:created xsi:type="dcterms:W3CDTF">2021-06-16T09:33:22Z</dcterms:created>
  <dcterms:modified xsi:type="dcterms:W3CDTF">2025-02-26T10:09:08Z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b9f6bdcb-6f56-4623-86c8-d28ecb9a6267</vt:lpwstr>
  </property>
  <property fmtid="{D5CDD505-2E9C-101B-9397-08002B2CF9AE}" pid="4" name="MediaServiceImageTags">
    <vt:lpwstr/>
  </property>
</Properties>
</file>